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9090"/>
  </bookViews>
  <sheets>
    <sheet name="celkem" sheetId="9" r:id="rId1"/>
    <sheet name="útok" sheetId="8" r:id="rId2"/>
    <sheet name="štafeta" sheetId="7" r:id="rId3"/>
    <sheet name="100mV" sheetId="3" r:id="rId4"/>
    <sheet name="věžV" sheetId="1" r:id="rId5"/>
    <sheet name="dvojbojV" sheetId="5" r:id="rId6"/>
  </sheets>
  <externalReferences>
    <externalReference r:id="rId7"/>
    <externalReference r:id="rId8"/>
  </externalReferences>
  <definedNames>
    <definedName name="_xlnm._FilterDatabase" localSheetId="3" hidden="1">'100mV'!$B$5:$J$115</definedName>
    <definedName name="_xlnm._FilterDatabase" localSheetId="5" hidden="1">dvojbojV!$B$5:$J$115</definedName>
    <definedName name="_xlnm._FilterDatabase" localSheetId="2" hidden="1">štafeta!$A$5:$H$29</definedName>
    <definedName name="_xlnm._FilterDatabase" localSheetId="4" hidden="1">věžV!$A$5:$J$125</definedName>
  </definedNames>
  <calcPr calcId="125725"/>
</workbook>
</file>

<file path=xl/calcChain.xml><?xml version="1.0" encoding="utf-8"?>
<calcChain xmlns="http://schemas.openxmlformats.org/spreadsheetml/2006/main">
  <c r="K20" i="9"/>
  <c r="J20"/>
  <c r="I20"/>
  <c r="H20"/>
  <c r="G20"/>
  <c r="F20"/>
  <c r="E20"/>
  <c r="L20" s="1"/>
  <c r="N20" s="1"/>
  <c r="D20"/>
  <c r="K19"/>
  <c r="J19"/>
  <c r="I19"/>
  <c r="H19"/>
  <c r="G19"/>
  <c r="F19"/>
  <c r="E19"/>
  <c r="L19" s="1"/>
  <c r="N19" s="1"/>
  <c r="D19"/>
  <c r="L18"/>
  <c r="N18" s="1"/>
  <c r="K18"/>
  <c r="J18"/>
  <c r="I18"/>
  <c r="H18"/>
  <c r="G18"/>
  <c r="F18"/>
  <c r="E18"/>
  <c r="D18"/>
  <c r="K17"/>
  <c r="J17"/>
  <c r="I17"/>
  <c r="H17"/>
  <c r="G17"/>
  <c r="F17"/>
  <c r="E17"/>
  <c r="L17" s="1"/>
  <c r="N17" s="1"/>
  <c r="D17"/>
  <c r="K16"/>
  <c r="J16"/>
  <c r="I16"/>
  <c r="H16"/>
  <c r="G16"/>
  <c r="F16"/>
  <c r="E16"/>
  <c r="L16" s="1"/>
  <c r="N16" s="1"/>
  <c r="A16" s="1"/>
  <c r="D16"/>
  <c r="K13"/>
  <c r="J13"/>
  <c r="I13"/>
  <c r="H13"/>
  <c r="G13"/>
  <c r="F13"/>
  <c r="E13"/>
  <c r="L13" s="1"/>
  <c r="N13" s="1"/>
  <c r="D13"/>
  <c r="K12"/>
  <c r="J12"/>
  <c r="I12"/>
  <c r="H12"/>
  <c r="G12"/>
  <c r="F12"/>
  <c r="E12"/>
  <c r="L12" s="1"/>
  <c r="N12" s="1"/>
  <c r="D12"/>
  <c r="K11"/>
  <c r="J11"/>
  <c r="I11"/>
  <c r="H11"/>
  <c r="G11"/>
  <c r="F11"/>
  <c r="E11"/>
  <c r="L11" s="1"/>
  <c r="N11" s="1"/>
  <c r="D11"/>
  <c r="K10"/>
  <c r="J10"/>
  <c r="I10"/>
  <c r="H10"/>
  <c r="G10"/>
  <c r="F10"/>
  <c r="E10"/>
  <c r="L10" s="1"/>
  <c r="N10" s="1"/>
  <c r="D10"/>
  <c r="K9"/>
  <c r="J9"/>
  <c r="I9"/>
  <c r="H9"/>
  <c r="G9"/>
  <c r="F9"/>
  <c r="E9"/>
  <c r="L9" s="1"/>
  <c r="N9" s="1"/>
  <c r="D9"/>
  <c r="K8"/>
  <c r="J8"/>
  <c r="I8"/>
  <c r="H8"/>
  <c r="G8"/>
  <c r="F8"/>
  <c r="E8"/>
  <c r="L8" s="1"/>
  <c r="N8" s="1"/>
  <c r="A8" s="1"/>
  <c r="D8"/>
  <c r="A29" i="7"/>
  <c r="A10"/>
  <c r="A16"/>
  <c r="A11"/>
  <c r="A15"/>
  <c r="A21"/>
  <c r="A13"/>
  <c r="A9"/>
  <c r="A28"/>
  <c r="A14"/>
  <c r="A6"/>
  <c r="A27"/>
  <c r="A12"/>
  <c r="A7"/>
  <c r="A26"/>
  <c r="A25"/>
  <c r="A18"/>
  <c r="A20"/>
  <c r="A24"/>
  <c r="A23"/>
  <c r="A17"/>
  <c r="A22"/>
  <c r="A19"/>
  <c r="A8"/>
  <c r="J125" i="5"/>
  <c r="I125"/>
  <c r="H125"/>
  <c r="G125"/>
  <c r="F125"/>
  <c r="E125"/>
  <c r="D125"/>
  <c r="C125"/>
  <c r="B125"/>
  <c r="J124"/>
  <c r="I124"/>
  <c r="H124"/>
  <c r="G124"/>
  <c r="F124"/>
  <c r="E124"/>
  <c r="D124"/>
  <c r="C124"/>
  <c r="B124"/>
  <c r="J123"/>
  <c r="I123"/>
  <c r="H123"/>
  <c r="G123"/>
  <c r="F123"/>
  <c r="E123"/>
  <c r="D123"/>
  <c r="C123"/>
  <c r="B123"/>
  <c r="J122"/>
  <c r="I122"/>
  <c r="H122"/>
  <c r="G122"/>
  <c r="F122"/>
  <c r="E122"/>
  <c r="D122"/>
  <c r="C122"/>
  <c r="B122"/>
  <c r="J121"/>
  <c r="I121"/>
  <c r="H121"/>
  <c r="G121"/>
  <c r="F121"/>
  <c r="E121"/>
  <c r="D121"/>
  <c r="C121"/>
  <c r="B121"/>
  <c r="J120"/>
  <c r="I120"/>
  <c r="H120"/>
  <c r="G120"/>
  <c r="F120"/>
  <c r="E120"/>
  <c r="D120"/>
  <c r="C120"/>
  <c r="B120"/>
  <c r="J119"/>
  <c r="I119"/>
  <c r="H119"/>
  <c r="G119"/>
  <c r="F119"/>
  <c r="E119"/>
  <c r="D119"/>
  <c r="C119"/>
  <c r="B119"/>
  <c r="J118"/>
  <c r="I118"/>
  <c r="H118"/>
  <c r="G118"/>
  <c r="F118"/>
  <c r="E118"/>
  <c r="D118"/>
  <c r="C118"/>
  <c r="B118"/>
  <c r="J117"/>
  <c r="I117"/>
  <c r="H117"/>
  <c r="G117"/>
  <c r="F117"/>
  <c r="E117"/>
  <c r="D117"/>
  <c r="C117"/>
  <c r="B117"/>
  <c r="J116"/>
  <c r="I116"/>
  <c r="H116"/>
  <c r="G116"/>
  <c r="F116"/>
  <c r="E116"/>
  <c r="D116"/>
  <c r="C116"/>
  <c r="B116"/>
  <c r="J115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125" i="3"/>
  <c r="I125"/>
  <c r="H125"/>
  <c r="G125"/>
  <c r="F125"/>
  <c r="E125"/>
  <c r="D125"/>
  <c r="C125"/>
  <c r="B125"/>
  <c r="J124"/>
  <c r="I124"/>
  <c r="H124"/>
  <c r="G124"/>
  <c r="F124"/>
  <c r="E124"/>
  <c r="D124"/>
  <c r="C124"/>
  <c r="B124"/>
  <c r="J123"/>
  <c r="I123"/>
  <c r="H123"/>
  <c r="G123"/>
  <c r="F123"/>
  <c r="E123"/>
  <c r="D123"/>
  <c r="C123"/>
  <c r="B123"/>
  <c r="J122"/>
  <c r="I122"/>
  <c r="H122"/>
  <c r="G122"/>
  <c r="F122"/>
  <c r="E122"/>
  <c r="D122"/>
  <c r="C122"/>
  <c r="B122"/>
  <c r="J121"/>
  <c r="I121"/>
  <c r="H121"/>
  <c r="G121"/>
  <c r="F121"/>
  <c r="E121"/>
  <c r="D121"/>
  <c r="C121"/>
  <c r="B121"/>
  <c r="J120"/>
  <c r="I120"/>
  <c r="H120"/>
  <c r="G120"/>
  <c r="F120"/>
  <c r="E120"/>
  <c r="D120"/>
  <c r="C120"/>
  <c r="B120"/>
  <c r="J119"/>
  <c r="I119"/>
  <c r="H119"/>
  <c r="G119"/>
  <c r="F119"/>
  <c r="E119"/>
  <c r="D119"/>
  <c r="C119"/>
  <c r="B119"/>
  <c r="J118"/>
  <c r="I118"/>
  <c r="H118"/>
  <c r="G118"/>
  <c r="F118"/>
  <c r="E118"/>
  <c r="D118"/>
  <c r="C118"/>
  <c r="B118"/>
  <c r="J117"/>
  <c r="I117"/>
  <c r="H117"/>
  <c r="G117"/>
  <c r="F117"/>
  <c r="E117"/>
  <c r="D117"/>
  <c r="C117"/>
  <c r="B117"/>
  <c r="J116"/>
  <c r="I116"/>
  <c r="H116"/>
  <c r="G116"/>
  <c r="F116"/>
  <c r="E116"/>
  <c r="D116"/>
  <c r="C116"/>
  <c r="B116"/>
  <c r="J115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125" i="1"/>
  <c r="I125"/>
  <c r="H125"/>
  <c r="G125"/>
  <c r="F125"/>
  <c r="E125"/>
  <c r="D125"/>
  <c r="C125"/>
  <c r="B125"/>
  <c r="J124"/>
  <c r="I124"/>
  <c r="H124"/>
  <c r="G124"/>
  <c r="F124"/>
  <c r="E124"/>
  <c r="D124"/>
  <c r="C124"/>
  <c r="B124"/>
  <c r="J123"/>
  <c r="I123"/>
  <c r="H123"/>
  <c r="G123"/>
  <c r="F123"/>
  <c r="E123"/>
  <c r="D123"/>
  <c r="C123"/>
  <c r="B123"/>
  <c r="J122"/>
  <c r="I122"/>
  <c r="H122"/>
  <c r="G122"/>
  <c r="F122"/>
  <c r="E122"/>
  <c r="D122"/>
  <c r="C122"/>
  <c r="B122"/>
  <c r="J121"/>
  <c r="I121"/>
  <c r="H121"/>
  <c r="G121"/>
  <c r="F121"/>
  <c r="E121"/>
  <c r="D121"/>
  <c r="C121"/>
  <c r="B121"/>
  <c r="J120"/>
  <c r="I120"/>
  <c r="H120"/>
  <c r="G120"/>
  <c r="F120"/>
  <c r="E120"/>
  <c r="D120"/>
  <c r="C120"/>
  <c r="B120"/>
  <c r="J119"/>
  <c r="I119"/>
  <c r="H119"/>
  <c r="G119"/>
  <c r="F119"/>
  <c r="E119"/>
  <c r="D119"/>
  <c r="C119"/>
  <c r="B119"/>
  <c r="J118"/>
  <c r="I118"/>
  <c r="H118"/>
  <c r="G118"/>
  <c r="F118"/>
  <c r="E118"/>
  <c r="D118"/>
  <c r="C118"/>
  <c r="B118"/>
  <c r="J117"/>
  <c r="I117"/>
  <c r="H117"/>
  <c r="G117"/>
  <c r="F117"/>
  <c r="E117"/>
  <c r="D117"/>
  <c r="C117"/>
  <c r="B117"/>
  <c r="J116"/>
  <c r="I116"/>
  <c r="H116"/>
  <c r="G116"/>
  <c r="F116"/>
  <c r="E116"/>
  <c r="D116"/>
  <c r="C116"/>
  <c r="B116"/>
  <c r="J115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A9" i="9" l="1"/>
  <c r="A10"/>
  <c r="A11"/>
  <c r="A12"/>
  <c r="A13"/>
  <c r="A18"/>
  <c r="A19"/>
  <c r="A20"/>
  <c r="A17"/>
</calcChain>
</file>

<file path=xl/sharedStrings.xml><?xml version="1.0" encoding="utf-8"?>
<sst xmlns="http://schemas.openxmlformats.org/spreadsheetml/2006/main" count="164" uniqueCount="49">
  <si>
    <t>Krajské kolo v požárním sportu Olomouckého a Moravskoslezského kraje</t>
  </si>
  <si>
    <t>Ostrava, 18. - 19. června 2016</t>
  </si>
  <si>
    <t>Věž</t>
  </si>
  <si>
    <t>apoř</t>
  </si>
  <si>
    <t>celkem</t>
  </si>
  <si>
    <t>MSK</t>
  </si>
  <si>
    <t>OLK</t>
  </si>
  <si>
    <t>st.č.</t>
  </si>
  <si>
    <t>závodník</t>
  </si>
  <si>
    <t>družstvo</t>
  </si>
  <si>
    <t>1. pokus</t>
  </si>
  <si>
    <t>2. pokus</t>
  </si>
  <si>
    <t>výsledný</t>
  </si>
  <si>
    <t>Celkové pořadí družstev</t>
  </si>
  <si>
    <t>muži HZS</t>
  </si>
  <si>
    <t>Moravskoslezský kraj</t>
  </si>
  <si>
    <t>100m</t>
  </si>
  <si>
    <t>věž</t>
  </si>
  <si>
    <t>štafeta</t>
  </si>
  <si>
    <t>útok</t>
  </si>
  <si>
    <t>pořadí</t>
  </si>
  <si>
    <t>st.č</t>
  </si>
  <si>
    <t>územní odbor</t>
  </si>
  <si>
    <t>čas</t>
  </si>
  <si>
    <t>body</t>
  </si>
  <si>
    <t>bodů</t>
  </si>
  <si>
    <t>koef</t>
  </si>
  <si>
    <t>Ostrava</t>
  </si>
  <si>
    <t>Karviná</t>
  </si>
  <si>
    <t>Frýdek-Místek</t>
  </si>
  <si>
    <t>Opava</t>
  </si>
  <si>
    <t>Nový Jičín</t>
  </si>
  <si>
    <t>Bruntál</t>
  </si>
  <si>
    <t>Olomoucký kraj</t>
  </si>
  <si>
    <t>Olomouc</t>
  </si>
  <si>
    <t>Přerov</t>
  </si>
  <si>
    <t>Prostějov</t>
  </si>
  <si>
    <t>Šumperk</t>
  </si>
  <si>
    <t>Jeseník</t>
  </si>
  <si>
    <t>dvojboj</t>
  </si>
  <si>
    <t>Štafeta 4x100m s překážkami</t>
  </si>
  <si>
    <t>dráha</t>
  </si>
  <si>
    <t>A</t>
  </si>
  <si>
    <t>Călărași</t>
  </si>
  <si>
    <t>B</t>
  </si>
  <si>
    <t>Požární útok</t>
  </si>
  <si>
    <t>poř.</t>
  </si>
  <si>
    <t>levý</t>
  </si>
  <si>
    <t>pravý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</si>
</sst>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2" fillId="0" borderId="0" xfId="1" applyFont="1" applyAlignment="1">
      <alignment horizontal="right"/>
    </xf>
    <xf numFmtId="0" fontId="4" fillId="2" borderId="2" xfId="1" applyFill="1" applyBorder="1"/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4" fillId="2" borderId="3" xfId="1" applyFill="1" applyBorder="1"/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" fillId="0" borderId="8" xfId="1" applyBorder="1" applyAlignment="1">
      <alignment horizontal="center"/>
    </xf>
    <xf numFmtId="0" fontId="4" fillId="0" borderId="29" xfId="1" applyBorder="1" applyAlignment="1">
      <alignment horizontal="center"/>
    </xf>
    <xf numFmtId="0" fontId="4" fillId="0" borderId="24" xfId="1" applyBorder="1" applyAlignment="1">
      <alignment horizontal="center"/>
    </xf>
    <xf numFmtId="0" fontId="4" fillId="0" borderId="12" xfId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30" xfId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15" xfId="1" applyNumberFormat="1" applyFont="1" applyBorder="1" applyAlignment="1">
      <alignment horizontal="center"/>
    </xf>
    <xf numFmtId="2" fontId="4" fillId="0" borderId="16" xfId="1" applyNumberFormat="1" applyFont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4" fillId="0" borderId="18" xfId="1" applyBorder="1" applyAlignment="1">
      <alignment horizontal="center"/>
    </xf>
    <xf numFmtId="0" fontId="4" fillId="0" borderId="31" xfId="1" applyBorder="1" applyAlignment="1">
      <alignment horizontal="center"/>
    </xf>
    <xf numFmtId="0" fontId="4" fillId="0" borderId="19" xfId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4" fillId="0" borderId="19" xfId="1" applyNumberFormat="1" applyFont="1" applyBorder="1" applyAlignment="1">
      <alignment horizontal="center"/>
    </xf>
    <xf numFmtId="2" fontId="4" fillId="0" borderId="21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0" fontId="4" fillId="0" borderId="19" xfId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4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2" fontId="4" fillId="0" borderId="14" xfId="1" applyNumberFormat="1" applyBorder="1" applyAlignment="1">
      <alignment horizontal="center"/>
    </xf>
    <xf numFmtId="0" fontId="4" fillId="0" borderId="15" xfId="1" applyNumberForma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20" xfId="1" applyFill="1" applyBorder="1" applyAlignment="1">
      <alignment horizontal="center"/>
    </xf>
    <xf numFmtId="2" fontId="4" fillId="0" borderId="18" xfId="1" applyNumberFormat="1" applyBorder="1" applyAlignment="1">
      <alignment horizontal="center"/>
    </xf>
    <xf numFmtId="0" fontId="4" fillId="0" borderId="21" xfId="1" applyNumberForma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0" xfId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4" fillId="0" borderId="0" xfId="1" applyBorder="1"/>
    <xf numFmtId="0" fontId="4" fillId="0" borderId="8" xfId="1" applyFont="1" applyBorder="1" applyAlignment="1">
      <alignment horizontal="center"/>
    </xf>
    <xf numFmtId="0" fontId="4" fillId="0" borderId="12" xfId="1" applyFill="1" applyBorder="1" applyAlignment="1">
      <alignment horizontal="center"/>
    </xf>
    <xf numFmtId="2" fontId="4" fillId="0" borderId="8" xfId="1" applyNumberFormat="1" applyBorder="1" applyAlignment="1">
      <alignment horizontal="center"/>
    </xf>
    <xf numFmtId="0" fontId="4" fillId="0" borderId="9" xfId="1" applyNumberForma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4" fillId="3" borderId="1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4" fillId="4" borderId="1" xfId="1" applyFill="1" applyBorder="1" applyAlignment="1">
      <alignment horizontal="center"/>
    </xf>
    <xf numFmtId="0" fontId="4" fillId="4" borderId="17" xfId="1" applyFill="1" applyBorder="1" applyAlignment="1">
      <alignment horizontal="center"/>
    </xf>
    <xf numFmtId="2" fontId="4" fillId="4" borderId="14" xfId="1" applyNumberFormat="1" applyFill="1" applyBorder="1" applyAlignment="1">
      <alignment horizontal="center"/>
    </xf>
    <xf numFmtId="0" fontId="4" fillId="4" borderId="15" xfId="1" applyNumberFormat="1" applyFill="1" applyBorder="1" applyAlignment="1">
      <alignment horizontal="center"/>
    </xf>
    <xf numFmtId="2" fontId="4" fillId="4" borderId="14" xfId="1" applyNumberFormat="1" applyFont="1" applyFill="1" applyBorder="1" applyAlignment="1">
      <alignment horizontal="center"/>
    </xf>
    <xf numFmtId="1" fontId="2" fillId="4" borderId="16" xfId="1" applyNumberFormat="1" applyFont="1" applyFill="1" applyBorder="1" applyAlignment="1">
      <alignment horizontal="center"/>
    </xf>
    <xf numFmtId="0" fontId="4" fillId="4" borderId="14" xfId="1" applyFill="1" applyBorder="1" applyAlignment="1">
      <alignment horizontal="center"/>
    </xf>
    <xf numFmtId="0" fontId="4" fillId="4" borderId="30" xfId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2" fontId="4" fillId="4" borderId="15" xfId="1" applyNumberFormat="1" applyFont="1" applyFill="1" applyBorder="1" applyAlignment="1">
      <alignment horizontal="center"/>
    </xf>
    <xf numFmtId="2" fontId="4" fillId="4" borderId="16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98989/Dokumenty/Disk%20Google/hasi&#269;i%20Neplachovice/sout&#283;&#382;e%20hzs/kraj/2016/HZS%20MSK%20a%20OLK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98989/Dokumenty/Disk%20Google/hasi&#269;i%20Neplachovice/sout&#283;&#382;e%20hzs/kraj/2016/HZS%20MSK%20a%20OLK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J"/>
      <sheetName val="věžS"/>
      <sheetName val="věž"/>
      <sheetName val="100m"/>
      <sheetName val="100mS"/>
      <sheetName val="věžV"/>
      <sheetName val="100mV"/>
      <sheetName val="dvojbojV"/>
      <sheetName val="věžD"/>
      <sheetName val="100mD"/>
      <sheetName val="dvojboj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2</v>
          </cell>
          <cell r="D6">
            <v>95.300000000000011</v>
          </cell>
        </row>
        <row r="7">
          <cell r="C7">
            <v>6</v>
          </cell>
          <cell r="D7">
            <v>145</v>
          </cell>
        </row>
        <row r="8">
          <cell r="C8">
            <v>3</v>
          </cell>
          <cell r="D8">
            <v>123.32</v>
          </cell>
        </row>
        <row r="9">
          <cell r="C9">
            <v>4</v>
          </cell>
          <cell r="D9">
            <v>132.13999999999999</v>
          </cell>
        </row>
        <row r="10">
          <cell r="C10">
            <v>5</v>
          </cell>
          <cell r="D10">
            <v>141.84</v>
          </cell>
        </row>
        <row r="11">
          <cell r="C11">
            <v>1</v>
          </cell>
          <cell r="D11">
            <v>90.56</v>
          </cell>
        </row>
        <row r="13">
          <cell r="C13">
            <v>4</v>
          </cell>
          <cell r="D13">
            <v>148.14000000000001</v>
          </cell>
        </row>
        <row r="14">
          <cell r="C14">
            <v>1</v>
          </cell>
          <cell r="D14">
            <v>101.24000000000001</v>
          </cell>
        </row>
        <row r="15">
          <cell r="C15">
            <v>2</v>
          </cell>
          <cell r="D15">
            <v>103.27</v>
          </cell>
        </row>
        <row r="16">
          <cell r="C16">
            <v>5</v>
          </cell>
          <cell r="D16">
            <v>197.03</v>
          </cell>
        </row>
        <row r="17">
          <cell r="C17">
            <v>3</v>
          </cell>
          <cell r="D17">
            <v>146.12</v>
          </cell>
        </row>
      </sheetData>
      <sheetData sheetId="10">
        <row r="6">
          <cell r="C6">
            <v>2</v>
          </cell>
          <cell r="D6">
            <v>103.32</v>
          </cell>
        </row>
        <row r="7">
          <cell r="C7">
            <v>3</v>
          </cell>
          <cell r="D7">
            <v>117.97</v>
          </cell>
        </row>
        <row r="8">
          <cell r="C8">
            <v>5</v>
          </cell>
          <cell r="D8">
            <v>123.21000000000001</v>
          </cell>
        </row>
        <row r="9">
          <cell r="C9">
            <v>4</v>
          </cell>
          <cell r="D9">
            <v>118.85000000000001</v>
          </cell>
        </row>
        <row r="10">
          <cell r="C10">
            <v>6</v>
          </cell>
          <cell r="D10">
            <v>130.25</v>
          </cell>
        </row>
        <row r="11">
          <cell r="C11">
            <v>1</v>
          </cell>
          <cell r="D11">
            <v>101.47</v>
          </cell>
        </row>
        <row r="13">
          <cell r="C13">
            <v>4</v>
          </cell>
          <cell r="D13">
            <v>128.24</v>
          </cell>
        </row>
        <row r="14">
          <cell r="C14">
            <v>2</v>
          </cell>
          <cell r="D14">
            <v>116</v>
          </cell>
        </row>
        <row r="15">
          <cell r="C15">
            <v>1</v>
          </cell>
          <cell r="D15">
            <v>109.83</v>
          </cell>
        </row>
        <row r="16">
          <cell r="C16">
            <v>5</v>
          </cell>
          <cell r="D16">
            <v>374.1</v>
          </cell>
        </row>
        <row r="17">
          <cell r="C17">
            <v>3</v>
          </cell>
          <cell r="D17">
            <v>122.36000000000001</v>
          </cell>
        </row>
      </sheetData>
      <sheetData sheetId="11"/>
      <sheetData sheetId="12"/>
      <sheetData sheetId="13">
        <row r="4">
          <cell r="A4">
            <v>1</v>
          </cell>
          <cell r="E4">
            <v>58.23</v>
          </cell>
        </row>
        <row r="5">
          <cell r="A5">
            <v>6</v>
          </cell>
          <cell r="E5">
            <v>99.99</v>
          </cell>
        </row>
        <row r="6">
          <cell r="A6">
            <v>3</v>
          </cell>
          <cell r="E6">
            <v>67.53</v>
          </cell>
        </row>
        <row r="7">
          <cell r="A7">
            <v>4</v>
          </cell>
          <cell r="E7">
            <v>68.540000000000006</v>
          </cell>
        </row>
        <row r="8">
          <cell r="A8">
            <v>5</v>
          </cell>
          <cell r="E8">
            <v>70.34</v>
          </cell>
        </row>
        <row r="9">
          <cell r="A9">
            <v>2</v>
          </cell>
          <cell r="E9">
            <v>58.99</v>
          </cell>
        </row>
        <row r="11">
          <cell r="A11">
            <v>5</v>
          </cell>
          <cell r="E11">
            <v>74</v>
          </cell>
        </row>
        <row r="12">
          <cell r="A12">
            <v>3</v>
          </cell>
          <cell r="E12">
            <v>67.83</v>
          </cell>
        </row>
        <row r="13">
          <cell r="A13">
            <v>1</v>
          </cell>
          <cell r="E13">
            <v>61.11</v>
          </cell>
        </row>
        <row r="14">
          <cell r="A14">
            <v>4</v>
          </cell>
          <cell r="E14">
            <v>72.53</v>
          </cell>
        </row>
        <row r="15">
          <cell r="A15">
            <v>2</v>
          </cell>
          <cell r="E15">
            <v>66.59</v>
          </cell>
        </row>
      </sheetData>
      <sheetData sheetId="14">
        <row r="7">
          <cell r="B7">
            <v>2</v>
          </cell>
          <cell r="L7">
            <v>23.15</v>
          </cell>
        </row>
        <row r="8">
          <cell r="C8">
            <v>5</v>
          </cell>
          <cell r="L8">
            <v>52.91</v>
          </cell>
        </row>
        <row r="9">
          <cell r="B9">
            <v>4</v>
          </cell>
          <cell r="L9">
            <v>25.73</v>
          </cell>
        </row>
        <row r="10">
          <cell r="C10">
            <v>2</v>
          </cell>
          <cell r="L10">
            <v>32.26</v>
          </cell>
        </row>
        <row r="11">
          <cell r="B11">
            <v>5</v>
          </cell>
          <cell r="L11">
            <v>28.14</v>
          </cell>
        </row>
        <row r="12">
          <cell r="C12">
            <v>1</v>
          </cell>
          <cell r="L12">
            <v>23.69</v>
          </cell>
        </row>
        <row r="13">
          <cell r="B13">
            <v>3</v>
          </cell>
          <cell r="L13">
            <v>24.72</v>
          </cell>
        </row>
        <row r="14">
          <cell r="C14">
            <v>3</v>
          </cell>
          <cell r="L14">
            <v>33.47</v>
          </cell>
        </row>
        <row r="15">
          <cell r="B15">
            <v>6</v>
          </cell>
          <cell r="L15">
            <v>33.869999999999997</v>
          </cell>
        </row>
        <row r="16">
          <cell r="C16">
            <v>4</v>
          </cell>
          <cell r="L16">
            <v>33.99</v>
          </cell>
        </row>
        <row r="17">
          <cell r="B17">
            <v>1</v>
          </cell>
          <cell r="L17">
            <v>22.22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J"/>
      <sheetName val="věžS"/>
      <sheetName val="věž"/>
      <sheetName val="100m"/>
      <sheetName val="100mS"/>
      <sheetName val="věžV"/>
      <sheetName val="100mV"/>
      <sheetName val="dvojbojV"/>
      <sheetName val="věžD"/>
      <sheetName val="100mD"/>
      <sheetName val="dvojboj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>
        <row r="6">
          <cell r="A6">
            <v>14</v>
          </cell>
          <cell r="B6">
            <v>14.000999999999999</v>
          </cell>
          <cell r="C6">
            <v>14</v>
          </cell>
          <cell r="D6">
            <v>14</v>
          </cell>
          <cell r="E6">
            <v>9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K6">
            <v>1</v>
          </cell>
          <cell r="L6" t="str">
            <v>David SIKORA</v>
          </cell>
          <cell r="M6" t="str">
            <v>Karviná</v>
          </cell>
          <cell r="N6">
            <v>16.350000000000001</v>
          </cell>
          <cell r="O6">
            <v>16.170000000000002</v>
          </cell>
          <cell r="P6">
            <v>16.170000000000002</v>
          </cell>
        </row>
        <row r="7">
          <cell r="A7">
            <v>33</v>
          </cell>
          <cell r="B7">
            <v>33.011000000000003</v>
          </cell>
          <cell r="C7">
            <v>33</v>
          </cell>
          <cell r="D7">
            <v>999</v>
          </cell>
          <cell r="E7" t="str">
            <v/>
          </cell>
          <cell r="F7">
            <v>33</v>
          </cell>
          <cell r="G7">
            <v>15</v>
          </cell>
          <cell r="H7">
            <v>2</v>
          </cell>
          <cell r="J7">
            <v>11</v>
          </cell>
          <cell r="K7">
            <v>2</v>
          </cell>
          <cell r="L7" t="str">
            <v>Jiří TOMÁŠEK</v>
          </cell>
          <cell r="M7" t="str">
            <v>Šumperk</v>
          </cell>
          <cell r="N7">
            <v>19.16</v>
          </cell>
          <cell r="O7">
            <v>99.99</v>
          </cell>
          <cell r="P7">
            <v>19.16</v>
          </cell>
        </row>
        <row r="8">
          <cell r="A8">
            <v>52</v>
          </cell>
          <cell r="B8">
            <v>52.021000000000001</v>
          </cell>
          <cell r="C8">
            <v>52</v>
          </cell>
          <cell r="D8">
            <v>52</v>
          </cell>
          <cell r="E8">
            <v>24</v>
          </cell>
          <cell r="F8">
            <v>999</v>
          </cell>
          <cell r="G8" t="str">
            <v/>
          </cell>
          <cell r="H8">
            <v>3</v>
          </cell>
          <cell r="J8">
            <v>21</v>
          </cell>
          <cell r="K8">
            <v>3</v>
          </cell>
          <cell r="L8" t="str">
            <v>Petr BOXAN</v>
          </cell>
          <cell r="M8" t="str">
            <v>Bruntál</v>
          </cell>
          <cell r="N8">
            <v>22.29</v>
          </cell>
          <cell r="O8">
            <v>21.69</v>
          </cell>
          <cell r="P8">
            <v>21.69</v>
          </cell>
        </row>
        <row r="9">
          <cell r="A9">
            <v>35</v>
          </cell>
          <cell r="B9">
            <v>35.039000000000001</v>
          </cell>
          <cell r="C9">
            <v>35</v>
          </cell>
          <cell r="D9">
            <v>999</v>
          </cell>
          <cell r="E9" t="str">
            <v/>
          </cell>
          <cell r="F9">
            <v>35</v>
          </cell>
          <cell r="G9">
            <v>16</v>
          </cell>
          <cell r="H9">
            <v>4</v>
          </cell>
          <cell r="J9">
            <v>39</v>
          </cell>
          <cell r="K9">
            <v>4</v>
          </cell>
          <cell r="L9" t="str">
            <v>Zdeněk ČURDA</v>
          </cell>
          <cell r="M9" t="str">
            <v>Olomouc</v>
          </cell>
          <cell r="N9">
            <v>20.16</v>
          </cell>
          <cell r="O9">
            <v>19.46</v>
          </cell>
          <cell r="P9">
            <v>19.46</v>
          </cell>
        </row>
        <row r="10">
          <cell r="A10">
            <v>75</v>
          </cell>
          <cell r="B10">
            <v>75.040999999999997</v>
          </cell>
          <cell r="C10">
            <v>75</v>
          </cell>
          <cell r="D10">
            <v>75</v>
          </cell>
          <cell r="E10">
            <v>41</v>
          </cell>
          <cell r="F10">
            <v>999</v>
          </cell>
          <cell r="G10" t="str">
            <v/>
          </cell>
          <cell r="H10">
            <v>5</v>
          </cell>
          <cell r="J10">
            <v>41</v>
          </cell>
          <cell r="K10">
            <v>1</v>
          </cell>
          <cell r="L10" t="str">
            <v>Marek FUCIMAN</v>
          </cell>
          <cell r="M10" t="str">
            <v>Frýdek-Místek</v>
          </cell>
          <cell r="N10">
            <v>27.18</v>
          </cell>
          <cell r="O10">
            <v>28.03</v>
          </cell>
          <cell r="P10">
            <v>27.18</v>
          </cell>
        </row>
        <row r="11">
          <cell r="A11">
            <v>19</v>
          </cell>
          <cell r="B11">
            <v>19.052</v>
          </cell>
          <cell r="C11">
            <v>19</v>
          </cell>
          <cell r="D11">
            <v>999</v>
          </cell>
          <cell r="E11" t="str">
            <v/>
          </cell>
          <cell r="F11">
            <v>19</v>
          </cell>
          <cell r="G11">
            <v>7</v>
          </cell>
          <cell r="H11">
            <v>6</v>
          </cell>
          <cell r="J11">
            <v>52</v>
          </cell>
          <cell r="K11">
            <v>2</v>
          </cell>
          <cell r="L11" t="str">
            <v>Jan KLIMECKÝ</v>
          </cell>
          <cell r="M11" t="str">
            <v>Přerov</v>
          </cell>
          <cell r="N11">
            <v>17.64</v>
          </cell>
          <cell r="O11">
            <v>16.96</v>
          </cell>
          <cell r="P11">
            <v>16.96</v>
          </cell>
        </row>
        <row r="12">
          <cell r="A12">
            <v>54</v>
          </cell>
          <cell r="B12">
            <v>54.061999999999998</v>
          </cell>
          <cell r="C12">
            <v>54</v>
          </cell>
          <cell r="D12">
            <v>54</v>
          </cell>
          <cell r="E12">
            <v>26</v>
          </cell>
          <cell r="F12">
            <v>999</v>
          </cell>
          <cell r="G12" t="str">
            <v/>
          </cell>
          <cell r="H12">
            <v>7</v>
          </cell>
          <cell r="J12">
            <v>62</v>
          </cell>
          <cell r="K12">
            <v>3</v>
          </cell>
          <cell r="L12" t="str">
            <v>Jiří DRÁPAL</v>
          </cell>
          <cell r="M12" t="str">
            <v>Opava</v>
          </cell>
          <cell r="N12">
            <v>22.56</v>
          </cell>
          <cell r="O12">
            <v>23.19</v>
          </cell>
          <cell r="P12">
            <v>22.56</v>
          </cell>
        </row>
        <row r="13">
          <cell r="A13">
            <v>88</v>
          </cell>
          <cell r="B13">
            <v>88.070999999999998</v>
          </cell>
          <cell r="C13">
            <v>88</v>
          </cell>
          <cell r="D13">
            <v>999</v>
          </cell>
          <cell r="E13" t="str">
            <v/>
          </cell>
          <cell r="F13">
            <v>88</v>
          </cell>
          <cell r="G13">
            <v>34</v>
          </cell>
          <cell r="H13">
            <v>8</v>
          </cell>
          <cell r="J13">
            <v>71</v>
          </cell>
          <cell r="K13">
            <v>4</v>
          </cell>
          <cell r="L13" t="str">
            <v>Aleš JURČÁK</v>
          </cell>
          <cell r="M13" t="str">
            <v>Jeseník</v>
          </cell>
          <cell r="N13">
            <v>36.19</v>
          </cell>
          <cell r="O13">
            <v>99.99</v>
          </cell>
          <cell r="P13">
            <v>36.19</v>
          </cell>
        </row>
        <row r="14">
          <cell r="A14">
            <v>59</v>
          </cell>
          <cell r="B14">
            <v>59.081000000000003</v>
          </cell>
          <cell r="C14">
            <v>59</v>
          </cell>
          <cell r="D14">
            <v>59</v>
          </cell>
          <cell r="E14">
            <v>29</v>
          </cell>
          <cell r="F14">
            <v>999</v>
          </cell>
          <cell r="G14" t="str">
            <v/>
          </cell>
          <cell r="H14">
            <v>9</v>
          </cell>
          <cell r="J14">
            <v>81</v>
          </cell>
          <cell r="K14">
            <v>1</v>
          </cell>
          <cell r="L14" t="str">
            <v>Tomáš SLÁDEČEK</v>
          </cell>
          <cell r="M14" t="str">
            <v>Nový Jičín</v>
          </cell>
          <cell r="N14">
            <v>24</v>
          </cell>
          <cell r="O14">
            <v>23.37</v>
          </cell>
          <cell r="P14">
            <v>23.37</v>
          </cell>
        </row>
        <row r="15">
          <cell r="A15">
            <v>83</v>
          </cell>
          <cell r="B15">
            <v>83.090999999999994</v>
          </cell>
          <cell r="C15">
            <v>83</v>
          </cell>
          <cell r="D15">
            <v>999</v>
          </cell>
          <cell r="E15" t="str">
            <v/>
          </cell>
          <cell r="F15">
            <v>83</v>
          </cell>
          <cell r="G15">
            <v>29</v>
          </cell>
          <cell r="H15">
            <v>10</v>
          </cell>
          <cell r="J15">
            <v>91</v>
          </cell>
          <cell r="K15">
            <v>2</v>
          </cell>
          <cell r="L15" t="str">
            <v>Jakub DOLEČEK</v>
          </cell>
          <cell r="M15" t="str">
            <v>Prostějov</v>
          </cell>
          <cell r="N15">
            <v>34</v>
          </cell>
          <cell r="O15">
            <v>31.78</v>
          </cell>
          <cell r="P15">
            <v>31.78</v>
          </cell>
        </row>
        <row r="16">
          <cell r="A16">
            <v>4</v>
          </cell>
          <cell r="B16">
            <v>4.101</v>
          </cell>
          <cell r="C16">
            <v>4</v>
          </cell>
          <cell r="D16">
            <v>4</v>
          </cell>
          <cell r="E16">
            <v>4</v>
          </cell>
          <cell r="F16">
            <v>999</v>
          </cell>
          <cell r="G16" t="str">
            <v/>
          </cell>
          <cell r="H16">
            <v>11</v>
          </cell>
          <cell r="J16">
            <v>101</v>
          </cell>
          <cell r="K16">
            <v>3</v>
          </cell>
          <cell r="L16" t="str">
            <v>Kamil BEZRUČ</v>
          </cell>
          <cell r="M16" t="str">
            <v>Ostrava</v>
          </cell>
          <cell r="N16">
            <v>14.88</v>
          </cell>
          <cell r="O16">
            <v>14.97</v>
          </cell>
          <cell r="P16">
            <v>14.88</v>
          </cell>
        </row>
        <row r="17">
          <cell r="A17">
            <v>9</v>
          </cell>
          <cell r="B17">
            <v>9.1110000000000007</v>
          </cell>
          <cell r="C17">
            <v>9</v>
          </cell>
          <cell r="D17">
            <v>999</v>
          </cell>
          <cell r="E17" t="str">
            <v/>
          </cell>
          <cell r="G17" t="str">
            <v xml:space="preserve"> </v>
          </cell>
          <cell r="H17">
            <v>12</v>
          </cell>
          <cell r="J17">
            <v>111</v>
          </cell>
          <cell r="K17">
            <v>4</v>
          </cell>
          <cell r="L17" t="str">
            <v>Ionuţ Dumitru STOICIU</v>
          </cell>
          <cell r="M17" t="str">
            <v>Călărași</v>
          </cell>
          <cell r="N17">
            <v>17.84</v>
          </cell>
          <cell r="O17">
            <v>15.61</v>
          </cell>
          <cell r="P17">
            <v>15.61</v>
          </cell>
        </row>
        <row r="18">
          <cell r="A18">
            <v>10</v>
          </cell>
          <cell r="B18">
            <v>10.003</v>
          </cell>
          <cell r="C18">
            <v>10</v>
          </cell>
          <cell r="D18">
            <v>10</v>
          </cell>
          <cell r="E18">
            <v>8</v>
          </cell>
          <cell r="F18">
            <v>999</v>
          </cell>
          <cell r="G18" t="str">
            <v/>
          </cell>
          <cell r="H18">
            <v>13</v>
          </cell>
          <cell r="J18">
            <v>3</v>
          </cell>
          <cell r="K18">
            <v>1</v>
          </cell>
          <cell r="L18" t="str">
            <v>Šimon KUDRNA</v>
          </cell>
          <cell r="M18" t="str">
            <v>Karviná</v>
          </cell>
          <cell r="N18">
            <v>15.8</v>
          </cell>
          <cell r="O18">
            <v>15.63</v>
          </cell>
          <cell r="P18">
            <v>15.63</v>
          </cell>
        </row>
        <row r="19">
          <cell r="A19">
            <v>58</v>
          </cell>
          <cell r="B19">
            <v>58.012</v>
          </cell>
          <cell r="C19">
            <v>58</v>
          </cell>
          <cell r="D19">
            <v>999</v>
          </cell>
          <cell r="E19" t="str">
            <v/>
          </cell>
          <cell r="F19">
            <v>58</v>
          </cell>
          <cell r="G19">
            <v>22</v>
          </cell>
          <cell r="H19">
            <v>14</v>
          </cell>
          <cell r="J19">
            <v>12</v>
          </cell>
          <cell r="K19">
            <v>2</v>
          </cell>
          <cell r="L19" t="str">
            <v>Michal DRIEMER</v>
          </cell>
          <cell r="M19" t="str">
            <v>Šumperk</v>
          </cell>
          <cell r="N19">
            <v>26.07</v>
          </cell>
          <cell r="O19">
            <v>23.16</v>
          </cell>
          <cell r="P19">
            <v>23.16</v>
          </cell>
        </row>
        <row r="20">
          <cell r="A20">
            <v>61</v>
          </cell>
          <cell r="B20">
            <v>61.021999999999998</v>
          </cell>
          <cell r="C20">
            <v>61</v>
          </cell>
          <cell r="D20">
            <v>61</v>
          </cell>
          <cell r="E20">
            <v>31</v>
          </cell>
          <cell r="F20">
            <v>999</v>
          </cell>
          <cell r="G20" t="str">
            <v/>
          </cell>
          <cell r="H20">
            <v>15</v>
          </cell>
          <cell r="J20">
            <v>22</v>
          </cell>
          <cell r="K20">
            <v>3</v>
          </cell>
          <cell r="L20" t="str">
            <v>Radek ŠVIKRUHA</v>
          </cell>
          <cell r="M20" t="str">
            <v>Bruntál</v>
          </cell>
          <cell r="N20">
            <v>29.41</v>
          </cell>
          <cell r="O20">
            <v>24.44</v>
          </cell>
          <cell r="P20">
            <v>24.44</v>
          </cell>
        </row>
        <row r="21">
          <cell r="A21">
            <v>31</v>
          </cell>
          <cell r="B21">
            <v>31.036000000000001</v>
          </cell>
          <cell r="C21">
            <v>31</v>
          </cell>
          <cell r="D21">
            <v>999</v>
          </cell>
          <cell r="E21" t="str">
            <v/>
          </cell>
          <cell r="F21">
            <v>31</v>
          </cell>
          <cell r="G21">
            <v>14</v>
          </cell>
          <cell r="H21">
            <v>16</v>
          </cell>
          <cell r="J21">
            <v>36</v>
          </cell>
          <cell r="K21">
            <v>4</v>
          </cell>
          <cell r="L21" t="str">
            <v>Jan NESVADBA</v>
          </cell>
          <cell r="M21" t="str">
            <v>Olomouc</v>
          </cell>
          <cell r="N21">
            <v>18.77</v>
          </cell>
          <cell r="O21">
            <v>20.82</v>
          </cell>
          <cell r="P21">
            <v>18.77</v>
          </cell>
        </row>
        <row r="22">
          <cell r="A22">
            <v>40</v>
          </cell>
          <cell r="B22">
            <v>40.042999999999999</v>
          </cell>
          <cell r="C22">
            <v>40</v>
          </cell>
          <cell r="D22">
            <v>40</v>
          </cell>
          <cell r="E22">
            <v>18</v>
          </cell>
          <cell r="F22">
            <v>999</v>
          </cell>
          <cell r="G22" t="str">
            <v/>
          </cell>
          <cell r="H22">
            <v>17</v>
          </cell>
          <cell r="J22">
            <v>43</v>
          </cell>
          <cell r="K22">
            <v>1</v>
          </cell>
          <cell r="L22" t="str">
            <v>Martin POLÁŠEK</v>
          </cell>
          <cell r="M22" t="str">
            <v>Frýdek-Místek</v>
          </cell>
          <cell r="N22">
            <v>21.72</v>
          </cell>
          <cell r="O22">
            <v>20.190000000000001</v>
          </cell>
          <cell r="P22">
            <v>20.190000000000001</v>
          </cell>
        </row>
        <row r="23">
          <cell r="A23">
            <v>68</v>
          </cell>
          <cell r="B23">
            <v>68.058000000000007</v>
          </cell>
          <cell r="C23">
            <v>68</v>
          </cell>
          <cell r="D23">
            <v>999</v>
          </cell>
          <cell r="E23" t="str">
            <v/>
          </cell>
          <cell r="F23">
            <v>68</v>
          </cell>
          <cell r="G23">
            <v>24</v>
          </cell>
          <cell r="H23">
            <v>18</v>
          </cell>
          <cell r="J23">
            <v>58</v>
          </cell>
          <cell r="K23">
            <v>2</v>
          </cell>
          <cell r="L23" t="str">
            <v>Ondřej PLESNÍK</v>
          </cell>
          <cell r="M23" t="str">
            <v>Přerov</v>
          </cell>
          <cell r="N23">
            <v>25.47</v>
          </cell>
          <cell r="O23">
            <v>29.22</v>
          </cell>
          <cell r="P23">
            <v>25.47</v>
          </cell>
        </row>
        <row r="24">
          <cell r="A24">
            <v>46</v>
          </cell>
          <cell r="B24">
            <v>46.067999999999998</v>
          </cell>
          <cell r="C24">
            <v>46</v>
          </cell>
          <cell r="D24">
            <v>46</v>
          </cell>
          <cell r="E24">
            <v>21</v>
          </cell>
          <cell r="F24">
            <v>999</v>
          </cell>
          <cell r="G24" t="str">
            <v/>
          </cell>
          <cell r="H24">
            <v>19</v>
          </cell>
          <cell r="J24">
            <v>68</v>
          </cell>
          <cell r="K24">
            <v>3</v>
          </cell>
          <cell r="L24" t="str">
            <v>Tomáš STOKLASA</v>
          </cell>
          <cell r="M24" t="str">
            <v>Opava</v>
          </cell>
          <cell r="N24">
            <v>22.51</v>
          </cell>
          <cell r="O24">
            <v>20.96</v>
          </cell>
          <cell r="P24">
            <v>20.96</v>
          </cell>
        </row>
        <row r="25">
          <cell r="A25">
            <v>74</v>
          </cell>
          <cell r="B25">
            <v>74.072000000000003</v>
          </cell>
          <cell r="C25">
            <v>74</v>
          </cell>
          <cell r="D25">
            <v>999</v>
          </cell>
          <cell r="E25" t="str">
            <v/>
          </cell>
          <cell r="F25">
            <v>74</v>
          </cell>
          <cell r="G25">
            <v>26</v>
          </cell>
          <cell r="H25">
            <v>20</v>
          </cell>
          <cell r="J25">
            <v>72</v>
          </cell>
          <cell r="K25">
            <v>4</v>
          </cell>
          <cell r="L25" t="str">
            <v>Pavel ŠŤASTNÝ</v>
          </cell>
          <cell r="M25" t="str">
            <v>Jeseník</v>
          </cell>
          <cell r="N25">
            <v>27.05</v>
          </cell>
          <cell r="O25">
            <v>99.99</v>
          </cell>
          <cell r="P25">
            <v>27.05</v>
          </cell>
        </row>
        <row r="26">
          <cell r="A26">
            <v>34</v>
          </cell>
          <cell r="B26">
            <v>34.082000000000001</v>
          </cell>
          <cell r="C26">
            <v>34</v>
          </cell>
          <cell r="D26">
            <v>34</v>
          </cell>
          <cell r="E26">
            <v>15</v>
          </cell>
          <cell r="F26">
            <v>999</v>
          </cell>
          <cell r="G26" t="str">
            <v/>
          </cell>
          <cell r="H26">
            <v>21</v>
          </cell>
          <cell r="J26">
            <v>82</v>
          </cell>
          <cell r="K26">
            <v>1</v>
          </cell>
          <cell r="L26" t="str">
            <v>Josef DORČÁK</v>
          </cell>
          <cell r="M26" t="str">
            <v>Nový Jičín</v>
          </cell>
          <cell r="N26">
            <v>19.53</v>
          </cell>
          <cell r="O26">
            <v>19.41</v>
          </cell>
          <cell r="P26">
            <v>19.41</v>
          </cell>
        </row>
        <row r="27">
          <cell r="A27">
            <v>51</v>
          </cell>
          <cell r="B27">
            <v>51.091999999999999</v>
          </cell>
          <cell r="C27">
            <v>51</v>
          </cell>
          <cell r="D27">
            <v>999</v>
          </cell>
          <cell r="E27" t="str">
            <v/>
          </cell>
          <cell r="F27">
            <v>51</v>
          </cell>
          <cell r="G27">
            <v>20</v>
          </cell>
          <cell r="H27">
            <v>22</v>
          </cell>
          <cell r="J27">
            <v>92</v>
          </cell>
          <cell r="K27">
            <v>2</v>
          </cell>
          <cell r="L27" t="str">
            <v>Tomáš KOUTNÝ</v>
          </cell>
          <cell r="M27" t="str">
            <v>Prostějov</v>
          </cell>
          <cell r="N27">
            <v>22.34</v>
          </cell>
          <cell r="O27">
            <v>21.64</v>
          </cell>
          <cell r="P27">
            <v>21.64</v>
          </cell>
        </row>
        <row r="28">
          <cell r="A28">
            <v>2</v>
          </cell>
          <cell r="B28">
            <v>2.1030000000000002</v>
          </cell>
          <cell r="C28">
            <v>2</v>
          </cell>
          <cell r="D28">
            <v>2</v>
          </cell>
          <cell r="E28">
            <v>2</v>
          </cell>
          <cell r="F28">
            <v>999</v>
          </cell>
          <cell r="G28" t="str">
            <v/>
          </cell>
          <cell r="H28">
            <v>23</v>
          </cell>
          <cell r="J28">
            <v>103</v>
          </cell>
          <cell r="K28">
            <v>3</v>
          </cell>
          <cell r="L28" t="str">
            <v>Adam HRBÁČ</v>
          </cell>
          <cell r="M28" t="str">
            <v>Ostrava</v>
          </cell>
          <cell r="N28">
            <v>15.49</v>
          </cell>
          <cell r="O28">
            <v>14.31</v>
          </cell>
          <cell r="P28">
            <v>14.31</v>
          </cell>
        </row>
        <row r="29">
          <cell r="A29">
            <v>42</v>
          </cell>
          <cell r="B29">
            <v>42.112000000000002</v>
          </cell>
          <cell r="C29">
            <v>42</v>
          </cell>
          <cell r="D29">
            <v>999</v>
          </cell>
          <cell r="E29" t="str">
            <v/>
          </cell>
          <cell r="G29" t="str">
            <v xml:space="preserve"> </v>
          </cell>
          <cell r="H29">
            <v>24</v>
          </cell>
          <cell r="J29">
            <v>112</v>
          </cell>
          <cell r="K29">
            <v>4</v>
          </cell>
          <cell r="L29" t="str">
            <v>Radut CACIULA</v>
          </cell>
          <cell r="M29" t="str">
            <v>Călărași</v>
          </cell>
          <cell r="N29">
            <v>99.99</v>
          </cell>
          <cell r="O29">
            <v>20.52</v>
          </cell>
          <cell r="P29">
            <v>20.52</v>
          </cell>
        </row>
        <row r="30">
          <cell r="A30">
            <v>56</v>
          </cell>
          <cell r="B30">
            <v>56.002000000000002</v>
          </cell>
          <cell r="C30">
            <v>56</v>
          </cell>
          <cell r="D30">
            <v>56</v>
          </cell>
          <cell r="E30">
            <v>28</v>
          </cell>
          <cell r="F30">
            <v>999</v>
          </cell>
          <cell r="G30" t="str">
            <v/>
          </cell>
          <cell r="H30">
            <v>25</v>
          </cell>
          <cell r="J30">
            <v>2</v>
          </cell>
          <cell r="K30">
            <v>1</v>
          </cell>
          <cell r="L30" t="str">
            <v>Martin GRYČ</v>
          </cell>
          <cell r="M30" t="str">
            <v>Karviná</v>
          </cell>
          <cell r="N30">
            <v>22.95</v>
          </cell>
          <cell r="O30">
            <v>99.99</v>
          </cell>
          <cell r="P30">
            <v>22.95</v>
          </cell>
        </row>
        <row r="31">
          <cell r="A31">
            <v>72</v>
          </cell>
          <cell r="B31">
            <v>72.013000000000005</v>
          </cell>
          <cell r="C31">
            <v>72</v>
          </cell>
          <cell r="D31">
            <v>999</v>
          </cell>
          <cell r="E31" t="str">
            <v/>
          </cell>
          <cell r="F31">
            <v>72</v>
          </cell>
          <cell r="G31">
            <v>25</v>
          </cell>
          <cell r="H31">
            <v>26</v>
          </cell>
          <cell r="J31">
            <v>13</v>
          </cell>
          <cell r="K31">
            <v>2</v>
          </cell>
          <cell r="L31" t="str">
            <v>Jiří PAVLŮ</v>
          </cell>
          <cell r="M31" t="str">
            <v>Šumperk</v>
          </cell>
          <cell r="N31">
            <v>27.31</v>
          </cell>
          <cell r="O31">
            <v>26.67</v>
          </cell>
          <cell r="P31">
            <v>26.67</v>
          </cell>
        </row>
        <row r="32">
          <cell r="A32">
            <v>77</v>
          </cell>
          <cell r="B32">
            <v>77.024000000000001</v>
          </cell>
          <cell r="C32">
            <v>77</v>
          </cell>
          <cell r="D32">
            <v>77</v>
          </cell>
          <cell r="E32">
            <v>43</v>
          </cell>
          <cell r="F32">
            <v>999</v>
          </cell>
          <cell r="G32" t="str">
            <v/>
          </cell>
          <cell r="H32">
            <v>27</v>
          </cell>
          <cell r="J32">
            <v>24</v>
          </cell>
          <cell r="K32">
            <v>3</v>
          </cell>
          <cell r="L32" t="str">
            <v>Ondřej KUBALA</v>
          </cell>
          <cell r="M32" t="str">
            <v>Bruntál</v>
          </cell>
          <cell r="N32">
            <v>30.13</v>
          </cell>
          <cell r="O32">
            <v>27.51</v>
          </cell>
          <cell r="P32">
            <v>27.51</v>
          </cell>
        </row>
        <row r="33">
          <cell r="A33">
            <v>38</v>
          </cell>
          <cell r="B33">
            <v>38.033000000000001</v>
          </cell>
          <cell r="C33">
            <v>38</v>
          </cell>
          <cell r="D33">
            <v>999</v>
          </cell>
          <cell r="E33" t="str">
            <v/>
          </cell>
          <cell r="F33">
            <v>38</v>
          </cell>
          <cell r="G33">
            <v>17</v>
          </cell>
          <cell r="H33">
            <v>28</v>
          </cell>
          <cell r="J33">
            <v>33</v>
          </cell>
          <cell r="K33">
            <v>4</v>
          </cell>
          <cell r="L33" t="str">
            <v>Jaroslav NAVRÁTIL</v>
          </cell>
          <cell r="M33" t="str">
            <v>Olomouc</v>
          </cell>
          <cell r="N33">
            <v>21.37</v>
          </cell>
          <cell r="O33">
            <v>19.78</v>
          </cell>
          <cell r="P33">
            <v>19.78</v>
          </cell>
        </row>
        <row r="34">
          <cell r="A34">
            <v>73</v>
          </cell>
          <cell r="B34">
            <v>73.043999999999997</v>
          </cell>
          <cell r="C34">
            <v>73</v>
          </cell>
          <cell r="D34">
            <v>73</v>
          </cell>
          <cell r="E34">
            <v>40</v>
          </cell>
          <cell r="F34">
            <v>999</v>
          </cell>
          <cell r="G34" t="str">
            <v/>
          </cell>
          <cell r="H34">
            <v>29</v>
          </cell>
          <cell r="J34">
            <v>44</v>
          </cell>
          <cell r="K34">
            <v>1</v>
          </cell>
          <cell r="L34" t="str">
            <v>Tomáš POSPĚCH</v>
          </cell>
          <cell r="M34" t="str">
            <v>Frýdek-Místek</v>
          </cell>
          <cell r="N34">
            <v>29.03</v>
          </cell>
          <cell r="O34">
            <v>26.75</v>
          </cell>
          <cell r="P34">
            <v>26.75</v>
          </cell>
        </row>
        <row r="35">
          <cell r="A35">
            <v>15</v>
          </cell>
          <cell r="B35">
            <v>15.054</v>
          </cell>
          <cell r="C35">
            <v>15</v>
          </cell>
          <cell r="D35">
            <v>999</v>
          </cell>
          <cell r="E35" t="str">
            <v/>
          </cell>
          <cell r="F35">
            <v>15</v>
          </cell>
          <cell r="G35">
            <v>5</v>
          </cell>
          <cell r="H35">
            <v>30</v>
          </cell>
          <cell r="J35">
            <v>54</v>
          </cell>
          <cell r="K35">
            <v>2</v>
          </cell>
          <cell r="L35" t="str">
            <v>Václav BLAŽEK</v>
          </cell>
          <cell r="M35" t="str">
            <v>Přerov</v>
          </cell>
          <cell r="N35">
            <v>19.28</v>
          </cell>
          <cell r="O35">
            <v>16.55</v>
          </cell>
          <cell r="P35">
            <v>16.55</v>
          </cell>
        </row>
        <row r="36">
          <cell r="A36">
            <v>45</v>
          </cell>
          <cell r="B36">
            <v>45.067</v>
          </cell>
          <cell r="C36">
            <v>45</v>
          </cell>
          <cell r="D36">
            <v>45</v>
          </cell>
          <cell r="E36">
            <v>20</v>
          </cell>
          <cell r="F36">
            <v>999</v>
          </cell>
          <cell r="G36" t="str">
            <v/>
          </cell>
          <cell r="H36">
            <v>31</v>
          </cell>
          <cell r="J36">
            <v>67</v>
          </cell>
          <cell r="K36">
            <v>3</v>
          </cell>
          <cell r="L36" t="str">
            <v>Tomáš DIETRICH</v>
          </cell>
          <cell r="M36" t="str">
            <v>Opava</v>
          </cell>
          <cell r="N36">
            <v>25.69</v>
          </cell>
          <cell r="O36">
            <v>20.89</v>
          </cell>
          <cell r="P36">
            <v>20.89</v>
          </cell>
        </row>
        <row r="37">
          <cell r="A37">
            <v>92</v>
          </cell>
          <cell r="B37">
            <v>92.072999999999993</v>
          </cell>
          <cell r="C37">
            <v>92</v>
          </cell>
          <cell r="D37">
            <v>999</v>
          </cell>
          <cell r="E37" t="str">
            <v/>
          </cell>
          <cell r="F37">
            <v>92</v>
          </cell>
          <cell r="G37">
            <v>38</v>
          </cell>
          <cell r="H37">
            <v>32</v>
          </cell>
          <cell r="J37">
            <v>73</v>
          </cell>
          <cell r="K37">
            <v>4</v>
          </cell>
          <cell r="L37" t="str">
            <v>Roman GROSIČ</v>
          </cell>
          <cell r="M37" t="str">
            <v>Jeseník</v>
          </cell>
          <cell r="N37">
            <v>40.58</v>
          </cell>
          <cell r="O37">
            <v>99.99</v>
          </cell>
          <cell r="P37">
            <v>40.58</v>
          </cell>
        </row>
        <row r="38">
          <cell r="A38">
            <v>71</v>
          </cell>
          <cell r="B38">
            <v>71.082999999999998</v>
          </cell>
          <cell r="C38">
            <v>71</v>
          </cell>
          <cell r="D38">
            <v>71</v>
          </cell>
          <cell r="E38">
            <v>39</v>
          </cell>
          <cell r="F38">
            <v>999</v>
          </cell>
          <cell r="G38" t="str">
            <v/>
          </cell>
          <cell r="H38">
            <v>33</v>
          </cell>
          <cell r="J38">
            <v>83</v>
          </cell>
          <cell r="K38">
            <v>1</v>
          </cell>
          <cell r="L38" t="str">
            <v>Pavel ŽÍDEK</v>
          </cell>
          <cell r="M38" t="str">
            <v>Nový Jičín</v>
          </cell>
          <cell r="N38">
            <v>26.62</v>
          </cell>
          <cell r="O38">
            <v>29.1</v>
          </cell>
          <cell r="P38">
            <v>26.62</v>
          </cell>
        </row>
        <row r="39">
          <cell r="A39">
            <v>50</v>
          </cell>
          <cell r="B39">
            <v>50.093000000000004</v>
          </cell>
          <cell r="C39">
            <v>50</v>
          </cell>
          <cell r="D39">
            <v>999</v>
          </cell>
          <cell r="E39" t="str">
            <v/>
          </cell>
          <cell r="F39">
            <v>50</v>
          </cell>
          <cell r="G39">
            <v>19</v>
          </cell>
          <cell r="H39">
            <v>34</v>
          </cell>
          <cell r="J39">
            <v>93</v>
          </cell>
          <cell r="K39">
            <v>2</v>
          </cell>
          <cell r="L39" t="str">
            <v>Jakub NEDOMA</v>
          </cell>
          <cell r="M39" t="str">
            <v>Prostějov</v>
          </cell>
          <cell r="N39">
            <v>21.45</v>
          </cell>
          <cell r="O39">
            <v>99.99</v>
          </cell>
          <cell r="P39">
            <v>21.45</v>
          </cell>
        </row>
        <row r="40">
          <cell r="A40">
            <v>20</v>
          </cell>
          <cell r="B40">
            <v>20.103999999999999</v>
          </cell>
          <cell r="C40">
            <v>20</v>
          </cell>
          <cell r="D40">
            <v>20</v>
          </cell>
          <cell r="E40">
            <v>12</v>
          </cell>
          <cell r="F40">
            <v>999</v>
          </cell>
          <cell r="G40" t="str">
            <v/>
          </cell>
          <cell r="H40">
            <v>35</v>
          </cell>
          <cell r="J40">
            <v>104</v>
          </cell>
          <cell r="K40">
            <v>3</v>
          </cell>
          <cell r="L40" t="str">
            <v>Libor MROZOWSKI</v>
          </cell>
          <cell r="M40" t="str">
            <v>Ostrava</v>
          </cell>
          <cell r="N40">
            <v>18.670000000000002</v>
          </cell>
          <cell r="O40">
            <v>16.98</v>
          </cell>
          <cell r="P40">
            <v>16.98</v>
          </cell>
        </row>
        <row r="41">
          <cell r="A41">
            <v>36</v>
          </cell>
          <cell r="B41">
            <v>36.113</v>
          </cell>
          <cell r="C41">
            <v>36</v>
          </cell>
          <cell r="D41">
            <v>999</v>
          </cell>
          <cell r="E41" t="str">
            <v/>
          </cell>
          <cell r="G41" t="str">
            <v xml:space="preserve"> </v>
          </cell>
          <cell r="H41">
            <v>36</v>
          </cell>
          <cell r="J41">
            <v>113</v>
          </cell>
          <cell r="K41">
            <v>4</v>
          </cell>
          <cell r="L41" t="str">
            <v>Georgian IONITA</v>
          </cell>
          <cell r="M41" t="str">
            <v>Călărași</v>
          </cell>
          <cell r="N41">
            <v>19.690000000000001</v>
          </cell>
          <cell r="O41">
            <v>19.64</v>
          </cell>
          <cell r="P41">
            <v>19.64</v>
          </cell>
        </row>
        <row r="42">
          <cell r="A42">
            <v>3</v>
          </cell>
          <cell r="B42">
            <v>3.0049999999999999</v>
          </cell>
          <cell r="C42">
            <v>3</v>
          </cell>
          <cell r="D42">
            <v>3</v>
          </cell>
          <cell r="E42">
            <v>3</v>
          </cell>
          <cell r="F42">
            <v>999</v>
          </cell>
          <cell r="G42" t="str">
            <v/>
          </cell>
          <cell r="H42">
            <v>37</v>
          </cell>
          <cell r="J42">
            <v>5</v>
          </cell>
          <cell r="K42">
            <v>1</v>
          </cell>
          <cell r="L42" t="str">
            <v>Jiří MOTYKA</v>
          </cell>
          <cell r="M42" t="str">
            <v>Karviná</v>
          </cell>
          <cell r="N42">
            <v>14.83</v>
          </cell>
          <cell r="O42">
            <v>99.99</v>
          </cell>
          <cell r="P42">
            <v>14.83</v>
          </cell>
        </row>
        <row r="43">
          <cell r="A43">
            <v>41</v>
          </cell>
          <cell r="B43">
            <v>41.015000000000001</v>
          </cell>
          <cell r="C43">
            <v>41</v>
          </cell>
          <cell r="D43">
            <v>999</v>
          </cell>
          <cell r="E43" t="str">
            <v/>
          </cell>
          <cell r="F43">
            <v>41</v>
          </cell>
          <cell r="G43">
            <v>18</v>
          </cell>
          <cell r="H43">
            <v>38</v>
          </cell>
          <cell r="J43">
            <v>15</v>
          </cell>
          <cell r="K43">
            <v>2</v>
          </cell>
          <cell r="L43" t="str">
            <v>Vítězslav RESNER</v>
          </cell>
          <cell r="M43" t="str">
            <v>Šumperk</v>
          </cell>
          <cell r="N43">
            <v>20.32</v>
          </cell>
          <cell r="O43">
            <v>20.62</v>
          </cell>
          <cell r="P43">
            <v>20.32</v>
          </cell>
        </row>
        <row r="44">
          <cell r="A44">
            <v>81</v>
          </cell>
          <cell r="B44">
            <v>81.025000000000006</v>
          </cell>
          <cell r="C44">
            <v>81</v>
          </cell>
          <cell r="D44">
            <v>81</v>
          </cell>
          <cell r="E44">
            <v>45</v>
          </cell>
          <cell r="F44">
            <v>999</v>
          </cell>
          <cell r="G44" t="str">
            <v/>
          </cell>
          <cell r="H44">
            <v>39</v>
          </cell>
          <cell r="J44">
            <v>25</v>
          </cell>
          <cell r="K44">
            <v>3</v>
          </cell>
          <cell r="L44" t="str">
            <v>Michal TISOŇ</v>
          </cell>
          <cell r="M44" t="str">
            <v>Bruntál</v>
          </cell>
          <cell r="N44">
            <v>31.62</v>
          </cell>
          <cell r="O44">
            <v>40.58</v>
          </cell>
          <cell r="P44">
            <v>31.62</v>
          </cell>
        </row>
        <row r="45">
          <cell r="A45">
            <v>21</v>
          </cell>
          <cell r="B45">
            <v>21.036999999999999</v>
          </cell>
          <cell r="C45">
            <v>21</v>
          </cell>
          <cell r="D45">
            <v>999</v>
          </cell>
          <cell r="E45" t="str">
            <v/>
          </cell>
          <cell r="F45">
            <v>21</v>
          </cell>
          <cell r="G45">
            <v>8</v>
          </cell>
          <cell r="H45">
            <v>40</v>
          </cell>
          <cell r="J45">
            <v>37</v>
          </cell>
          <cell r="K45">
            <v>4</v>
          </cell>
          <cell r="L45" t="str">
            <v>Petr NAVRÁTIL</v>
          </cell>
          <cell r="M45" t="str">
            <v>Olomouc</v>
          </cell>
          <cell r="N45">
            <v>19.22</v>
          </cell>
          <cell r="O45">
            <v>17.25</v>
          </cell>
          <cell r="P45">
            <v>17.25</v>
          </cell>
        </row>
        <row r="46">
          <cell r="A46">
            <v>39</v>
          </cell>
          <cell r="B46">
            <v>39.046999999999997</v>
          </cell>
          <cell r="C46">
            <v>39</v>
          </cell>
          <cell r="D46">
            <v>39</v>
          </cell>
          <cell r="E46">
            <v>17</v>
          </cell>
          <cell r="F46">
            <v>999</v>
          </cell>
          <cell r="G46" t="str">
            <v/>
          </cell>
          <cell r="H46">
            <v>41</v>
          </cell>
          <cell r="J46">
            <v>47</v>
          </cell>
          <cell r="K46">
            <v>1</v>
          </cell>
          <cell r="L46" t="str">
            <v>Petr URBIŠ</v>
          </cell>
          <cell r="M46" t="str">
            <v>Frýdek-Místek</v>
          </cell>
          <cell r="N46">
            <v>19.98</v>
          </cell>
          <cell r="O46">
            <v>22.21</v>
          </cell>
          <cell r="P46">
            <v>19.98</v>
          </cell>
        </row>
        <row r="47">
          <cell r="A47">
            <v>24</v>
          </cell>
          <cell r="B47">
            <v>24.055</v>
          </cell>
          <cell r="C47">
            <v>24</v>
          </cell>
          <cell r="D47">
            <v>999</v>
          </cell>
          <cell r="E47" t="str">
            <v/>
          </cell>
          <cell r="F47">
            <v>24</v>
          </cell>
          <cell r="G47">
            <v>10</v>
          </cell>
          <cell r="H47">
            <v>42</v>
          </cell>
          <cell r="J47">
            <v>55</v>
          </cell>
          <cell r="K47">
            <v>2</v>
          </cell>
          <cell r="L47" t="str">
            <v>Josef BUCHTA</v>
          </cell>
          <cell r="M47" t="str">
            <v>Přerov</v>
          </cell>
          <cell r="N47">
            <v>18.77</v>
          </cell>
          <cell r="O47">
            <v>17.86</v>
          </cell>
          <cell r="P47">
            <v>17.86</v>
          </cell>
        </row>
        <row r="48">
          <cell r="A48">
            <v>63</v>
          </cell>
          <cell r="B48">
            <v>63.063000000000002</v>
          </cell>
          <cell r="C48">
            <v>63</v>
          </cell>
          <cell r="D48">
            <v>63</v>
          </cell>
          <cell r="E48">
            <v>33</v>
          </cell>
          <cell r="F48">
            <v>999</v>
          </cell>
          <cell r="G48" t="str">
            <v/>
          </cell>
          <cell r="H48">
            <v>43</v>
          </cell>
          <cell r="J48">
            <v>63</v>
          </cell>
          <cell r="K48">
            <v>3</v>
          </cell>
          <cell r="L48" t="str">
            <v>Aleš MARTINEK</v>
          </cell>
          <cell r="M48" t="str">
            <v>Opava</v>
          </cell>
          <cell r="N48">
            <v>26.39</v>
          </cell>
          <cell r="O48">
            <v>24.49</v>
          </cell>
          <cell r="P48">
            <v>24.49</v>
          </cell>
        </row>
        <row r="49">
          <cell r="A49">
            <v>79</v>
          </cell>
          <cell r="B49">
            <v>79.073999999999998</v>
          </cell>
          <cell r="C49">
            <v>79</v>
          </cell>
          <cell r="D49">
            <v>999</v>
          </cell>
          <cell r="E49" t="str">
            <v/>
          </cell>
          <cell r="F49">
            <v>79</v>
          </cell>
          <cell r="G49">
            <v>27</v>
          </cell>
          <cell r="H49">
            <v>44</v>
          </cell>
          <cell r="J49">
            <v>74</v>
          </cell>
          <cell r="K49">
            <v>4</v>
          </cell>
          <cell r="L49" t="str">
            <v>Michal KUŽÍLEK</v>
          </cell>
          <cell r="M49" t="str">
            <v>Jeseník</v>
          </cell>
          <cell r="N49">
            <v>31.18</v>
          </cell>
          <cell r="O49">
            <v>99.99</v>
          </cell>
          <cell r="P49">
            <v>31.18</v>
          </cell>
        </row>
        <row r="50">
          <cell r="A50">
            <v>69</v>
          </cell>
          <cell r="B50">
            <v>69.084000000000003</v>
          </cell>
          <cell r="C50">
            <v>69</v>
          </cell>
          <cell r="D50">
            <v>69</v>
          </cell>
          <cell r="E50">
            <v>37</v>
          </cell>
          <cell r="F50">
            <v>999</v>
          </cell>
          <cell r="G50" t="str">
            <v/>
          </cell>
          <cell r="H50">
            <v>45</v>
          </cell>
          <cell r="J50">
            <v>84</v>
          </cell>
          <cell r="K50">
            <v>1</v>
          </cell>
          <cell r="L50" t="str">
            <v>Robert JALŮVKA</v>
          </cell>
          <cell r="M50" t="str">
            <v>Nový Jičín</v>
          </cell>
          <cell r="N50">
            <v>26.51</v>
          </cell>
          <cell r="O50">
            <v>25.5</v>
          </cell>
          <cell r="P50">
            <v>25.5</v>
          </cell>
        </row>
        <row r="51">
          <cell r="A51">
            <v>80</v>
          </cell>
          <cell r="B51">
            <v>80.093999999999994</v>
          </cell>
          <cell r="C51">
            <v>80</v>
          </cell>
          <cell r="D51">
            <v>999</v>
          </cell>
          <cell r="E51" t="str">
            <v/>
          </cell>
          <cell r="F51">
            <v>80</v>
          </cell>
          <cell r="G51">
            <v>28</v>
          </cell>
          <cell r="H51">
            <v>46</v>
          </cell>
          <cell r="J51">
            <v>94</v>
          </cell>
          <cell r="K51">
            <v>2</v>
          </cell>
          <cell r="L51" t="str">
            <v>Martin GRULICH</v>
          </cell>
          <cell r="M51" t="str">
            <v>Prostějov</v>
          </cell>
          <cell r="N51">
            <v>31.61</v>
          </cell>
          <cell r="O51">
            <v>99.99</v>
          </cell>
          <cell r="P51">
            <v>31.61</v>
          </cell>
        </row>
        <row r="52">
          <cell r="A52">
            <v>1</v>
          </cell>
          <cell r="B52">
            <v>1.105</v>
          </cell>
          <cell r="C52">
            <v>1</v>
          </cell>
          <cell r="D52">
            <v>1</v>
          </cell>
          <cell r="E52">
            <v>1</v>
          </cell>
          <cell r="F52">
            <v>999</v>
          </cell>
          <cell r="G52" t="str">
            <v/>
          </cell>
          <cell r="H52">
            <v>47</v>
          </cell>
          <cell r="J52">
            <v>105</v>
          </cell>
          <cell r="K52">
            <v>3</v>
          </cell>
          <cell r="L52" t="str">
            <v>Karel RYL</v>
          </cell>
          <cell r="M52" t="str">
            <v>Ostrava</v>
          </cell>
          <cell r="N52">
            <v>16.13</v>
          </cell>
          <cell r="O52">
            <v>13.92</v>
          </cell>
          <cell r="P52">
            <v>13.92</v>
          </cell>
        </row>
        <row r="53">
          <cell r="A53">
            <v>30</v>
          </cell>
          <cell r="B53">
            <v>30.114000000000001</v>
          </cell>
          <cell r="C53">
            <v>30</v>
          </cell>
          <cell r="D53">
            <v>999</v>
          </cell>
          <cell r="E53" t="str">
            <v/>
          </cell>
          <cell r="G53" t="str">
            <v xml:space="preserve"> </v>
          </cell>
          <cell r="H53">
            <v>48</v>
          </cell>
          <cell r="J53">
            <v>114</v>
          </cell>
          <cell r="K53">
            <v>4</v>
          </cell>
          <cell r="L53" t="str">
            <v>Nicolae Petrut SERBAN</v>
          </cell>
          <cell r="M53" t="str">
            <v>Călărași</v>
          </cell>
          <cell r="N53">
            <v>19.399999999999999</v>
          </cell>
          <cell r="O53">
            <v>18.760000000000002</v>
          </cell>
          <cell r="P53">
            <v>18.760000000000002</v>
          </cell>
        </row>
        <row r="54">
          <cell r="A54">
            <v>7</v>
          </cell>
          <cell r="B54">
            <v>7.0060000000000002</v>
          </cell>
          <cell r="C54">
            <v>7</v>
          </cell>
          <cell r="D54">
            <v>7</v>
          </cell>
          <cell r="E54">
            <v>6</v>
          </cell>
          <cell r="F54">
            <v>999</v>
          </cell>
          <cell r="G54" t="str">
            <v/>
          </cell>
          <cell r="H54">
            <v>49</v>
          </cell>
          <cell r="J54">
            <v>6</v>
          </cell>
          <cell r="K54">
            <v>1</v>
          </cell>
          <cell r="L54" t="str">
            <v>Jakub GRYČ</v>
          </cell>
          <cell r="M54" t="str">
            <v>Karviná</v>
          </cell>
          <cell r="N54">
            <v>15.24</v>
          </cell>
          <cell r="O54">
            <v>99.99</v>
          </cell>
          <cell r="P54">
            <v>15.24</v>
          </cell>
        </row>
        <row r="55">
          <cell r="A55">
            <v>87</v>
          </cell>
          <cell r="B55">
            <v>87.016000000000005</v>
          </cell>
          <cell r="C55">
            <v>87</v>
          </cell>
          <cell r="D55">
            <v>999</v>
          </cell>
          <cell r="E55" t="str">
            <v/>
          </cell>
          <cell r="F55">
            <v>87</v>
          </cell>
          <cell r="G55">
            <v>33</v>
          </cell>
          <cell r="H55">
            <v>50</v>
          </cell>
          <cell r="J55">
            <v>16</v>
          </cell>
          <cell r="K55">
            <v>2</v>
          </cell>
          <cell r="L55" t="str">
            <v>Jiří ŠTÁBL</v>
          </cell>
          <cell r="M55" t="str">
            <v>Šumperk</v>
          </cell>
          <cell r="N55">
            <v>34.47</v>
          </cell>
          <cell r="O55">
            <v>39.44</v>
          </cell>
          <cell r="P55">
            <v>34.47</v>
          </cell>
        </row>
        <row r="56">
          <cell r="A56">
            <v>76</v>
          </cell>
          <cell r="B56">
            <v>76.025999999999996</v>
          </cell>
          <cell r="C56">
            <v>76</v>
          </cell>
          <cell r="D56">
            <v>76</v>
          </cell>
          <cell r="E56">
            <v>42</v>
          </cell>
          <cell r="F56">
            <v>999</v>
          </cell>
          <cell r="G56" t="str">
            <v/>
          </cell>
          <cell r="H56">
            <v>51</v>
          </cell>
          <cell r="J56">
            <v>26</v>
          </cell>
          <cell r="K56">
            <v>3</v>
          </cell>
          <cell r="L56" t="str">
            <v>Radim HANULÍK</v>
          </cell>
          <cell r="M56" t="str">
            <v>Bruntál</v>
          </cell>
          <cell r="N56">
            <v>33.15</v>
          </cell>
          <cell r="O56">
            <v>27.3</v>
          </cell>
          <cell r="P56">
            <v>27.3</v>
          </cell>
        </row>
        <row r="57">
          <cell r="A57">
            <v>11</v>
          </cell>
          <cell r="B57">
            <v>11.034000000000001</v>
          </cell>
          <cell r="C57">
            <v>11</v>
          </cell>
          <cell r="D57">
            <v>999</v>
          </cell>
          <cell r="E57" t="str">
            <v/>
          </cell>
          <cell r="F57">
            <v>11</v>
          </cell>
          <cell r="G57">
            <v>2</v>
          </cell>
          <cell r="H57">
            <v>52</v>
          </cell>
          <cell r="J57">
            <v>34</v>
          </cell>
          <cell r="K57">
            <v>4</v>
          </cell>
          <cell r="L57" t="str">
            <v>Zbyněk HRADIL</v>
          </cell>
          <cell r="M57" t="str">
            <v>Olomouc</v>
          </cell>
          <cell r="N57">
            <v>16.16</v>
          </cell>
          <cell r="O57">
            <v>15.82</v>
          </cell>
          <cell r="P57">
            <v>15.82</v>
          </cell>
        </row>
        <row r="58">
          <cell r="A58">
            <v>47</v>
          </cell>
          <cell r="B58">
            <v>47.045000000000002</v>
          </cell>
          <cell r="C58">
            <v>47</v>
          </cell>
          <cell r="D58">
            <v>47</v>
          </cell>
          <cell r="E58">
            <v>22</v>
          </cell>
          <cell r="F58">
            <v>999</v>
          </cell>
          <cell r="G58" t="str">
            <v/>
          </cell>
          <cell r="H58">
            <v>53</v>
          </cell>
          <cell r="J58">
            <v>45</v>
          </cell>
          <cell r="K58">
            <v>1</v>
          </cell>
          <cell r="L58" t="str">
            <v>Patrik KAROL</v>
          </cell>
          <cell r="M58" t="str">
            <v>Frýdek-Místek</v>
          </cell>
          <cell r="N58">
            <v>24.36</v>
          </cell>
          <cell r="O58">
            <v>20.97</v>
          </cell>
          <cell r="P58">
            <v>20.97</v>
          </cell>
        </row>
        <row r="59">
          <cell r="A59">
            <v>12</v>
          </cell>
          <cell r="B59">
            <v>12.055999999999999</v>
          </cell>
          <cell r="C59">
            <v>12</v>
          </cell>
          <cell r="D59">
            <v>999</v>
          </cell>
          <cell r="E59" t="str">
            <v/>
          </cell>
          <cell r="F59">
            <v>12</v>
          </cell>
          <cell r="G59">
            <v>3</v>
          </cell>
          <cell r="H59">
            <v>54</v>
          </cell>
          <cell r="J59">
            <v>56</v>
          </cell>
          <cell r="K59">
            <v>2</v>
          </cell>
          <cell r="L59" t="str">
            <v>Marek BIA</v>
          </cell>
          <cell r="M59" t="str">
            <v>Přerov</v>
          </cell>
          <cell r="N59">
            <v>16.03</v>
          </cell>
          <cell r="O59">
            <v>15.87</v>
          </cell>
          <cell r="P59">
            <v>15.87</v>
          </cell>
        </row>
        <row r="60">
          <cell r="A60">
            <v>53</v>
          </cell>
          <cell r="B60">
            <v>53.061</v>
          </cell>
          <cell r="C60">
            <v>53</v>
          </cell>
          <cell r="D60">
            <v>53</v>
          </cell>
          <cell r="E60">
            <v>25</v>
          </cell>
          <cell r="F60">
            <v>999</v>
          </cell>
          <cell r="G60" t="str">
            <v/>
          </cell>
          <cell r="H60">
            <v>55</v>
          </cell>
          <cell r="J60">
            <v>61</v>
          </cell>
          <cell r="K60">
            <v>3</v>
          </cell>
          <cell r="L60" t="str">
            <v>Přemysl PTÁŠNÍK</v>
          </cell>
          <cell r="M60" t="str">
            <v>Opava</v>
          </cell>
          <cell r="N60">
            <v>22.54</v>
          </cell>
          <cell r="O60">
            <v>22.05</v>
          </cell>
          <cell r="P60">
            <v>22.05</v>
          </cell>
        </row>
        <row r="61">
          <cell r="A61">
            <v>89</v>
          </cell>
          <cell r="B61">
            <v>89.075000000000003</v>
          </cell>
          <cell r="C61">
            <v>89</v>
          </cell>
          <cell r="D61">
            <v>999</v>
          </cell>
          <cell r="E61" t="str">
            <v/>
          </cell>
          <cell r="F61">
            <v>89</v>
          </cell>
          <cell r="G61">
            <v>35</v>
          </cell>
          <cell r="H61">
            <v>56</v>
          </cell>
          <cell r="J61">
            <v>75</v>
          </cell>
          <cell r="K61">
            <v>4</v>
          </cell>
          <cell r="L61" t="str">
            <v>Marek ZÁHORSKÝ</v>
          </cell>
          <cell r="M61" t="str">
            <v>Jeseník</v>
          </cell>
          <cell r="N61">
            <v>36.659999999999997</v>
          </cell>
          <cell r="O61">
            <v>99.99</v>
          </cell>
          <cell r="P61">
            <v>36.659999999999997</v>
          </cell>
        </row>
        <row r="62">
          <cell r="A62">
            <v>82</v>
          </cell>
          <cell r="B62">
            <v>82.085999999999999</v>
          </cell>
          <cell r="C62">
            <v>82</v>
          </cell>
          <cell r="D62">
            <v>82</v>
          </cell>
          <cell r="E62">
            <v>46</v>
          </cell>
          <cell r="F62">
            <v>999</v>
          </cell>
          <cell r="G62" t="str">
            <v/>
          </cell>
          <cell r="H62">
            <v>57</v>
          </cell>
          <cell r="J62">
            <v>86</v>
          </cell>
          <cell r="K62">
            <v>1</v>
          </cell>
          <cell r="L62" t="str">
            <v>Lubomír ADAM</v>
          </cell>
          <cell r="M62" t="str">
            <v>Nový Jičín</v>
          </cell>
          <cell r="N62">
            <v>31.75</v>
          </cell>
          <cell r="O62">
            <v>99.99</v>
          </cell>
          <cell r="P62">
            <v>31.75</v>
          </cell>
        </row>
        <row r="63">
          <cell r="A63">
            <v>16</v>
          </cell>
          <cell r="B63">
            <v>16.094999999999999</v>
          </cell>
          <cell r="C63">
            <v>16</v>
          </cell>
          <cell r="D63">
            <v>999</v>
          </cell>
          <cell r="E63" t="str">
            <v/>
          </cell>
          <cell r="F63">
            <v>16</v>
          </cell>
          <cell r="G63">
            <v>6</v>
          </cell>
          <cell r="H63">
            <v>58</v>
          </cell>
          <cell r="J63">
            <v>95</v>
          </cell>
          <cell r="K63">
            <v>2</v>
          </cell>
          <cell r="L63" t="str">
            <v>Jan ŠINDELKA</v>
          </cell>
          <cell r="M63" t="str">
            <v>Prostějov</v>
          </cell>
          <cell r="N63">
            <v>17.03</v>
          </cell>
          <cell r="O63">
            <v>16.59</v>
          </cell>
          <cell r="P63">
            <v>16.59</v>
          </cell>
        </row>
        <row r="64">
          <cell r="A64">
            <v>8</v>
          </cell>
          <cell r="B64">
            <v>8.1059999999999999</v>
          </cell>
          <cell r="C64">
            <v>8</v>
          </cell>
          <cell r="D64">
            <v>8</v>
          </cell>
          <cell r="E64">
            <v>7</v>
          </cell>
          <cell r="F64">
            <v>999</v>
          </cell>
          <cell r="G64" t="str">
            <v/>
          </cell>
          <cell r="H64">
            <v>59</v>
          </cell>
          <cell r="J64">
            <v>106</v>
          </cell>
          <cell r="K64">
            <v>3</v>
          </cell>
          <cell r="L64" t="str">
            <v>František KUNOVSKÝ</v>
          </cell>
          <cell r="M64" t="str">
            <v>Ostrava</v>
          </cell>
          <cell r="N64">
            <v>15.95</v>
          </cell>
          <cell r="O64">
            <v>15.34</v>
          </cell>
          <cell r="P64">
            <v>15.34</v>
          </cell>
        </row>
        <row r="65">
          <cell r="A65">
            <v>48</v>
          </cell>
          <cell r="B65">
            <v>48.115000000000002</v>
          </cell>
          <cell r="C65">
            <v>48</v>
          </cell>
          <cell r="D65">
            <v>999</v>
          </cell>
          <cell r="E65" t="str">
            <v/>
          </cell>
          <cell r="G65" t="str">
            <v xml:space="preserve"> </v>
          </cell>
          <cell r="H65">
            <v>60</v>
          </cell>
          <cell r="J65">
            <v>115</v>
          </cell>
          <cell r="K65">
            <v>4</v>
          </cell>
          <cell r="L65" t="str">
            <v>Marian VARBAN</v>
          </cell>
          <cell r="M65" t="str">
            <v>Călărași</v>
          </cell>
          <cell r="N65">
            <v>21.64</v>
          </cell>
          <cell r="O65">
            <v>21.11</v>
          </cell>
          <cell r="P65">
            <v>21.11</v>
          </cell>
        </row>
        <row r="66">
          <cell r="A66">
            <v>17</v>
          </cell>
          <cell r="B66">
            <v>17.007000000000001</v>
          </cell>
          <cell r="C66">
            <v>17</v>
          </cell>
          <cell r="D66">
            <v>17</v>
          </cell>
          <cell r="E66">
            <v>10</v>
          </cell>
          <cell r="F66">
            <v>999</v>
          </cell>
          <cell r="G66" t="str">
            <v/>
          </cell>
          <cell r="H66">
            <v>61</v>
          </cell>
          <cell r="J66">
            <v>7</v>
          </cell>
          <cell r="K66">
            <v>1</v>
          </cell>
          <cell r="L66" t="str">
            <v>Marcel DAL</v>
          </cell>
          <cell r="M66" t="str">
            <v>Karviná</v>
          </cell>
          <cell r="N66">
            <v>16.62</v>
          </cell>
          <cell r="O66">
            <v>16.940000000000001</v>
          </cell>
          <cell r="P66">
            <v>16.62</v>
          </cell>
        </row>
        <row r="67">
          <cell r="A67">
            <v>86</v>
          </cell>
          <cell r="B67">
            <v>86.016999999999996</v>
          </cell>
          <cell r="C67">
            <v>86</v>
          </cell>
          <cell r="D67">
            <v>999</v>
          </cell>
          <cell r="E67" t="str">
            <v/>
          </cell>
          <cell r="F67">
            <v>86</v>
          </cell>
          <cell r="G67">
            <v>32</v>
          </cell>
          <cell r="H67">
            <v>62</v>
          </cell>
          <cell r="J67">
            <v>17</v>
          </cell>
          <cell r="K67">
            <v>2</v>
          </cell>
          <cell r="L67" t="str">
            <v>Jakub ONDRUCH</v>
          </cell>
          <cell r="M67" t="str">
            <v>Šumperk</v>
          </cell>
          <cell r="N67">
            <v>37.299999999999997</v>
          </cell>
          <cell r="O67">
            <v>33.479999999999997</v>
          </cell>
          <cell r="P67">
            <v>33.479999999999997</v>
          </cell>
        </row>
        <row r="68">
          <cell r="A68">
            <v>60</v>
          </cell>
          <cell r="B68">
            <v>60.027000000000001</v>
          </cell>
          <cell r="C68">
            <v>60</v>
          </cell>
          <cell r="D68">
            <v>60</v>
          </cell>
          <cell r="E68">
            <v>30</v>
          </cell>
          <cell r="F68">
            <v>999</v>
          </cell>
          <cell r="G68" t="str">
            <v/>
          </cell>
          <cell r="H68">
            <v>63</v>
          </cell>
          <cell r="J68">
            <v>27</v>
          </cell>
          <cell r="K68">
            <v>3</v>
          </cell>
          <cell r="L68" t="str">
            <v>Jan MICHL-BERNÁRD</v>
          </cell>
          <cell r="M68" t="str">
            <v>Bruntál</v>
          </cell>
          <cell r="N68">
            <v>25.54</v>
          </cell>
          <cell r="O68">
            <v>23.48</v>
          </cell>
          <cell r="P68">
            <v>23.48</v>
          </cell>
        </row>
        <row r="69">
          <cell r="A69">
            <v>5</v>
          </cell>
          <cell r="B69">
            <v>5.0350000000000001</v>
          </cell>
          <cell r="C69">
            <v>5</v>
          </cell>
          <cell r="D69">
            <v>999</v>
          </cell>
          <cell r="E69" t="str">
            <v/>
          </cell>
          <cell r="F69">
            <v>5</v>
          </cell>
          <cell r="G69">
            <v>1</v>
          </cell>
          <cell r="H69">
            <v>64</v>
          </cell>
          <cell r="J69">
            <v>35</v>
          </cell>
          <cell r="K69">
            <v>4</v>
          </cell>
          <cell r="L69" t="str">
            <v>Jaroslav ŽITNÝ</v>
          </cell>
          <cell r="M69" t="str">
            <v>Olomouc</v>
          </cell>
          <cell r="N69">
            <v>14.99</v>
          </cell>
          <cell r="O69">
            <v>15.28</v>
          </cell>
          <cell r="P69">
            <v>14.99</v>
          </cell>
        </row>
        <row r="70">
          <cell r="A70">
            <v>65</v>
          </cell>
          <cell r="B70">
            <v>65.042000000000002</v>
          </cell>
          <cell r="C70">
            <v>65</v>
          </cell>
          <cell r="D70">
            <v>65</v>
          </cell>
          <cell r="E70">
            <v>35</v>
          </cell>
          <cell r="F70">
            <v>999</v>
          </cell>
          <cell r="G70" t="str">
            <v/>
          </cell>
          <cell r="H70">
            <v>65</v>
          </cell>
          <cell r="J70">
            <v>42</v>
          </cell>
          <cell r="K70">
            <v>1</v>
          </cell>
          <cell r="L70" t="str">
            <v>David KRHOVJÁK</v>
          </cell>
          <cell r="M70" t="str">
            <v>Frýdek-Místek</v>
          </cell>
          <cell r="N70">
            <v>32.68</v>
          </cell>
          <cell r="O70">
            <v>25.11</v>
          </cell>
          <cell r="P70">
            <v>25.11</v>
          </cell>
        </row>
        <row r="71">
          <cell r="A71">
            <v>27</v>
          </cell>
          <cell r="B71">
            <v>27.056999999999999</v>
          </cell>
          <cell r="C71">
            <v>27</v>
          </cell>
          <cell r="D71">
            <v>999</v>
          </cell>
          <cell r="E71" t="str">
            <v/>
          </cell>
          <cell r="F71">
            <v>27</v>
          </cell>
          <cell r="G71">
            <v>12</v>
          </cell>
          <cell r="H71">
            <v>66</v>
          </cell>
          <cell r="J71">
            <v>57</v>
          </cell>
          <cell r="K71">
            <v>2</v>
          </cell>
          <cell r="L71" t="str">
            <v>Pavel BERNHAUER</v>
          </cell>
          <cell r="M71" t="str">
            <v>Přerov</v>
          </cell>
          <cell r="N71">
            <v>18.43</v>
          </cell>
          <cell r="O71">
            <v>18.27</v>
          </cell>
          <cell r="P71">
            <v>18.27</v>
          </cell>
        </row>
        <row r="72">
          <cell r="A72">
            <v>62</v>
          </cell>
          <cell r="B72">
            <v>62.069000000000003</v>
          </cell>
          <cell r="C72">
            <v>62</v>
          </cell>
          <cell r="D72">
            <v>62</v>
          </cell>
          <cell r="E72">
            <v>32</v>
          </cell>
          <cell r="F72">
            <v>999</v>
          </cell>
          <cell r="G72" t="str">
            <v/>
          </cell>
          <cell r="H72">
            <v>67</v>
          </cell>
          <cell r="J72">
            <v>69</v>
          </cell>
          <cell r="K72">
            <v>3</v>
          </cell>
          <cell r="L72" t="str">
            <v>Lukáš GLABASNIA</v>
          </cell>
          <cell r="M72" t="str">
            <v>Opava</v>
          </cell>
          <cell r="N72">
            <v>25.39</v>
          </cell>
          <cell r="O72">
            <v>24.48</v>
          </cell>
          <cell r="P72">
            <v>24.48</v>
          </cell>
        </row>
        <row r="73">
          <cell r="A73">
            <v>84</v>
          </cell>
          <cell r="B73">
            <v>84.075999999999993</v>
          </cell>
          <cell r="C73">
            <v>84</v>
          </cell>
          <cell r="D73">
            <v>999</v>
          </cell>
          <cell r="E73" t="str">
            <v/>
          </cell>
          <cell r="F73">
            <v>84</v>
          </cell>
          <cell r="G73">
            <v>30</v>
          </cell>
          <cell r="H73">
            <v>68</v>
          </cell>
          <cell r="J73">
            <v>76</v>
          </cell>
          <cell r="K73">
            <v>4</v>
          </cell>
          <cell r="L73" t="str">
            <v>Milan SMATANA</v>
          </cell>
          <cell r="M73" t="str">
            <v>Jeseník</v>
          </cell>
          <cell r="N73">
            <v>32.53</v>
          </cell>
          <cell r="O73">
            <v>99.99</v>
          </cell>
          <cell r="P73">
            <v>32.53</v>
          </cell>
        </row>
        <row r="74">
          <cell r="A74">
            <v>70</v>
          </cell>
          <cell r="B74">
            <v>70.087000000000003</v>
          </cell>
          <cell r="C74">
            <v>70</v>
          </cell>
          <cell r="D74">
            <v>70</v>
          </cell>
          <cell r="E74">
            <v>38</v>
          </cell>
          <cell r="F74">
            <v>999</v>
          </cell>
          <cell r="G74" t="str">
            <v/>
          </cell>
          <cell r="H74">
            <v>69</v>
          </cell>
          <cell r="J74">
            <v>87</v>
          </cell>
          <cell r="K74">
            <v>1</v>
          </cell>
          <cell r="L74" t="str">
            <v>Lukáš JELŠÍK</v>
          </cell>
          <cell r="M74" t="str">
            <v>Nový Jičín</v>
          </cell>
          <cell r="N74">
            <v>25.84</v>
          </cell>
          <cell r="O74">
            <v>25.8</v>
          </cell>
          <cell r="P74">
            <v>25.8</v>
          </cell>
        </row>
        <row r="75">
          <cell r="A75">
            <v>91</v>
          </cell>
          <cell r="B75">
            <v>91.096999999999994</v>
          </cell>
          <cell r="C75">
            <v>91</v>
          </cell>
          <cell r="D75">
            <v>999</v>
          </cell>
          <cell r="E75" t="str">
            <v/>
          </cell>
          <cell r="F75">
            <v>91</v>
          </cell>
          <cell r="G75">
            <v>37</v>
          </cell>
          <cell r="H75">
            <v>70</v>
          </cell>
          <cell r="J75">
            <v>97</v>
          </cell>
          <cell r="K75">
            <v>2</v>
          </cell>
          <cell r="L75" t="str">
            <v>Petr OŠLEJŠEK</v>
          </cell>
          <cell r="M75" t="str">
            <v>Prostějov</v>
          </cell>
          <cell r="N75">
            <v>39.049999999999997</v>
          </cell>
          <cell r="O75">
            <v>99.99</v>
          </cell>
          <cell r="P75">
            <v>39.049999999999997</v>
          </cell>
        </row>
        <row r="76">
          <cell r="A76">
            <v>6</v>
          </cell>
          <cell r="B76">
            <v>6.1070000000000002</v>
          </cell>
          <cell r="C76">
            <v>6</v>
          </cell>
          <cell r="D76">
            <v>6</v>
          </cell>
          <cell r="E76">
            <v>5</v>
          </cell>
          <cell r="F76">
            <v>999</v>
          </cell>
          <cell r="G76" t="str">
            <v/>
          </cell>
          <cell r="H76">
            <v>71</v>
          </cell>
          <cell r="J76">
            <v>107</v>
          </cell>
          <cell r="K76">
            <v>3</v>
          </cell>
          <cell r="L76" t="str">
            <v>Pavel KRPEC</v>
          </cell>
          <cell r="M76" t="str">
            <v>Ostrava</v>
          </cell>
          <cell r="N76">
            <v>15.55</v>
          </cell>
          <cell r="O76">
            <v>15.13</v>
          </cell>
          <cell r="P76">
            <v>15.13</v>
          </cell>
        </row>
        <row r="77">
          <cell r="A77">
            <v>26</v>
          </cell>
          <cell r="B77">
            <v>26.116</v>
          </cell>
          <cell r="C77">
            <v>26</v>
          </cell>
          <cell r="D77">
            <v>999</v>
          </cell>
          <cell r="E77" t="str">
            <v/>
          </cell>
          <cell r="G77" t="str">
            <v xml:space="preserve"> </v>
          </cell>
          <cell r="H77">
            <v>72</v>
          </cell>
          <cell r="J77">
            <v>116</v>
          </cell>
          <cell r="K77">
            <v>4</v>
          </cell>
          <cell r="L77" t="str">
            <v>Daniel RUCAREANU</v>
          </cell>
          <cell r="M77" t="str">
            <v>Călărași</v>
          </cell>
          <cell r="N77">
            <v>18.260000000000002</v>
          </cell>
          <cell r="O77">
            <v>99.99</v>
          </cell>
          <cell r="P77">
            <v>18.260000000000002</v>
          </cell>
        </row>
        <row r="78">
          <cell r="A78">
            <v>18</v>
          </cell>
          <cell r="B78">
            <v>18.009</v>
          </cell>
          <cell r="C78">
            <v>18</v>
          </cell>
          <cell r="D78">
            <v>18</v>
          </cell>
          <cell r="E78">
            <v>11</v>
          </cell>
          <cell r="F78">
            <v>999</v>
          </cell>
          <cell r="G78" t="str">
            <v/>
          </cell>
          <cell r="H78">
            <v>73</v>
          </cell>
          <cell r="J78">
            <v>9</v>
          </cell>
          <cell r="K78">
            <v>1</v>
          </cell>
          <cell r="L78" t="str">
            <v>Jaroslav HANZEL</v>
          </cell>
          <cell r="M78" t="str">
            <v>Karviná</v>
          </cell>
          <cell r="N78">
            <v>16.809999999999999</v>
          </cell>
          <cell r="O78">
            <v>99.99</v>
          </cell>
          <cell r="P78">
            <v>16.809999999999999</v>
          </cell>
        </row>
        <row r="79">
          <cell r="A79">
            <v>66</v>
          </cell>
          <cell r="B79">
            <v>66.018000000000001</v>
          </cell>
          <cell r="C79">
            <v>66</v>
          </cell>
          <cell r="D79">
            <v>999</v>
          </cell>
          <cell r="E79" t="str">
            <v/>
          </cell>
          <cell r="F79">
            <v>66</v>
          </cell>
          <cell r="G79">
            <v>23</v>
          </cell>
          <cell r="H79">
            <v>74</v>
          </cell>
          <cell r="J79">
            <v>18</v>
          </cell>
          <cell r="K79">
            <v>2</v>
          </cell>
          <cell r="L79" t="str">
            <v>Jaroslav HÝBL</v>
          </cell>
          <cell r="M79" t="str">
            <v>Šumperk</v>
          </cell>
          <cell r="N79">
            <v>26.46</v>
          </cell>
          <cell r="O79">
            <v>25.35</v>
          </cell>
          <cell r="P79">
            <v>25.35</v>
          </cell>
        </row>
        <row r="80">
          <cell r="A80">
            <v>43</v>
          </cell>
          <cell r="B80">
            <v>43.023000000000003</v>
          </cell>
          <cell r="C80">
            <v>43</v>
          </cell>
          <cell r="D80">
            <v>43</v>
          </cell>
          <cell r="E80">
            <v>19</v>
          </cell>
          <cell r="F80">
            <v>999</v>
          </cell>
          <cell r="G80" t="str">
            <v/>
          </cell>
          <cell r="H80">
            <v>75</v>
          </cell>
          <cell r="J80">
            <v>23</v>
          </cell>
          <cell r="K80">
            <v>3</v>
          </cell>
          <cell r="L80" t="str">
            <v>Roman ŠIMEK</v>
          </cell>
          <cell r="M80" t="str">
            <v>Bruntál</v>
          </cell>
          <cell r="N80">
            <v>32.340000000000003</v>
          </cell>
          <cell r="O80">
            <v>20.58</v>
          </cell>
          <cell r="P80">
            <v>20.58</v>
          </cell>
        </row>
        <row r="81">
          <cell r="A81">
            <v>25</v>
          </cell>
          <cell r="B81">
            <v>25.04</v>
          </cell>
          <cell r="C81">
            <v>25</v>
          </cell>
          <cell r="D81">
            <v>999</v>
          </cell>
          <cell r="E81" t="str">
            <v/>
          </cell>
          <cell r="F81">
            <v>25</v>
          </cell>
          <cell r="G81">
            <v>11</v>
          </cell>
          <cell r="H81">
            <v>76</v>
          </cell>
          <cell r="J81">
            <v>40</v>
          </cell>
          <cell r="K81">
            <v>4</v>
          </cell>
          <cell r="L81" t="str">
            <v>Jiří MAREŠ</v>
          </cell>
          <cell r="M81" t="str">
            <v>Olomouc</v>
          </cell>
          <cell r="N81">
            <v>19.82</v>
          </cell>
          <cell r="O81">
            <v>18.260000000000002</v>
          </cell>
          <cell r="P81">
            <v>18.260000000000002</v>
          </cell>
        </row>
        <row r="82">
          <cell r="A82">
            <v>22</v>
          </cell>
          <cell r="B82">
            <v>22.048999999999999</v>
          </cell>
          <cell r="C82">
            <v>22</v>
          </cell>
          <cell r="D82">
            <v>22</v>
          </cell>
          <cell r="E82">
            <v>13</v>
          </cell>
          <cell r="F82">
            <v>999</v>
          </cell>
          <cell r="G82" t="str">
            <v/>
          </cell>
          <cell r="H82">
            <v>77</v>
          </cell>
          <cell r="J82">
            <v>49</v>
          </cell>
          <cell r="K82">
            <v>1</v>
          </cell>
          <cell r="L82" t="str">
            <v>David SEJKORA</v>
          </cell>
          <cell r="M82" t="str">
            <v>Frýdek-Místek</v>
          </cell>
          <cell r="N82">
            <v>18.77</v>
          </cell>
          <cell r="O82">
            <v>17.309999999999999</v>
          </cell>
          <cell r="P82">
            <v>17.309999999999999</v>
          </cell>
        </row>
        <row r="83">
          <cell r="A83">
            <v>28</v>
          </cell>
          <cell r="B83">
            <v>28.059000000000001</v>
          </cell>
          <cell r="C83">
            <v>28</v>
          </cell>
          <cell r="D83">
            <v>999</v>
          </cell>
          <cell r="E83" t="str">
            <v/>
          </cell>
          <cell r="F83">
            <v>28</v>
          </cell>
          <cell r="G83">
            <v>13</v>
          </cell>
          <cell r="H83">
            <v>78</v>
          </cell>
          <cell r="J83">
            <v>59</v>
          </cell>
          <cell r="K83">
            <v>2</v>
          </cell>
          <cell r="L83" t="str">
            <v>Zdeněk NAVRÁTIL</v>
          </cell>
          <cell r="M83" t="str">
            <v>Přerov</v>
          </cell>
          <cell r="N83">
            <v>22.62</v>
          </cell>
          <cell r="O83">
            <v>18.62</v>
          </cell>
          <cell r="P83">
            <v>18.62</v>
          </cell>
        </row>
        <row r="84">
          <cell r="A84">
            <v>49</v>
          </cell>
          <cell r="B84">
            <v>49.064</v>
          </cell>
          <cell r="C84">
            <v>49</v>
          </cell>
          <cell r="D84">
            <v>49</v>
          </cell>
          <cell r="E84">
            <v>23</v>
          </cell>
          <cell r="F84">
            <v>999</v>
          </cell>
          <cell r="G84" t="str">
            <v/>
          </cell>
          <cell r="H84">
            <v>79</v>
          </cell>
          <cell r="J84">
            <v>64</v>
          </cell>
          <cell r="K84">
            <v>3</v>
          </cell>
          <cell r="L84" t="str">
            <v>Jan ČERNÝ</v>
          </cell>
          <cell r="M84" t="str">
            <v>Opava</v>
          </cell>
          <cell r="N84">
            <v>22.22</v>
          </cell>
          <cell r="O84">
            <v>21.2</v>
          </cell>
          <cell r="P84">
            <v>21.2</v>
          </cell>
        </row>
        <row r="85">
          <cell r="A85">
            <v>85</v>
          </cell>
          <cell r="B85">
            <v>85.078999999999994</v>
          </cell>
          <cell r="C85">
            <v>85</v>
          </cell>
          <cell r="D85">
            <v>999</v>
          </cell>
          <cell r="E85" t="str">
            <v/>
          </cell>
          <cell r="F85">
            <v>85</v>
          </cell>
          <cell r="G85">
            <v>31</v>
          </cell>
          <cell r="H85">
            <v>80</v>
          </cell>
          <cell r="J85">
            <v>79</v>
          </cell>
          <cell r="K85">
            <v>4</v>
          </cell>
          <cell r="L85" t="str">
            <v>Martin TONHAUSER</v>
          </cell>
          <cell r="M85" t="str">
            <v>Jeseník</v>
          </cell>
          <cell r="N85">
            <v>33.42</v>
          </cell>
          <cell r="O85">
            <v>99.99</v>
          </cell>
          <cell r="P85">
            <v>33.42</v>
          </cell>
        </row>
        <row r="86">
          <cell r="A86">
            <v>55</v>
          </cell>
          <cell r="B86">
            <v>55.088000000000001</v>
          </cell>
          <cell r="C86">
            <v>55</v>
          </cell>
          <cell r="D86">
            <v>55</v>
          </cell>
          <cell r="E86">
            <v>27</v>
          </cell>
          <cell r="F86">
            <v>999</v>
          </cell>
          <cell r="G86" t="str">
            <v/>
          </cell>
          <cell r="H86">
            <v>81</v>
          </cell>
          <cell r="J86">
            <v>88</v>
          </cell>
          <cell r="K86">
            <v>1</v>
          </cell>
          <cell r="L86" t="str">
            <v>Pavel KROUPA</v>
          </cell>
          <cell r="M86" t="str">
            <v>Nový Jičín</v>
          </cell>
          <cell r="N86">
            <v>22.83</v>
          </cell>
          <cell r="O86">
            <v>25.98</v>
          </cell>
          <cell r="P86">
            <v>22.83</v>
          </cell>
        </row>
        <row r="87">
          <cell r="A87">
            <v>57</v>
          </cell>
          <cell r="B87">
            <v>57.097999999999999</v>
          </cell>
          <cell r="C87">
            <v>57</v>
          </cell>
          <cell r="D87">
            <v>999</v>
          </cell>
          <cell r="E87" t="str">
            <v/>
          </cell>
          <cell r="F87">
            <v>57</v>
          </cell>
          <cell r="G87">
            <v>21</v>
          </cell>
          <cell r="H87">
            <v>82</v>
          </cell>
          <cell r="J87">
            <v>98</v>
          </cell>
          <cell r="K87">
            <v>2</v>
          </cell>
          <cell r="L87" t="str">
            <v>Jiří POKOVBA</v>
          </cell>
          <cell r="M87" t="str">
            <v>Prostějov</v>
          </cell>
          <cell r="N87">
            <v>31.96</v>
          </cell>
          <cell r="O87">
            <v>23.05</v>
          </cell>
          <cell r="P87">
            <v>23.05</v>
          </cell>
        </row>
        <row r="88">
          <cell r="A88">
            <v>116</v>
          </cell>
          <cell r="B88">
            <v>120.108</v>
          </cell>
          <cell r="C88">
            <v>120</v>
          </cell>
          <cell r="D88">
            <v>120</v>
          </cell>
          <cell r="E88">
            <v>47</v>
          </cell>
          <cell r="F88">
            <v>999</v>
          </cell>
          <cell r="G88" t="str">
            <v/>
          </cell>
          <cell r="H88">
            <v>83</v>
          </cell>
          <cell r="J88">
            <v>108</v>
          </cell>
          <cell r="K88">
            <v>3</v>
          </cell>
          <cell r="L88" t="str">
            <v>Milan ONDERKA</v>
          </cell>
          <cell r="M88" t="str">
            <v>Ostrava</v>
          </cell>
          <cell r="N88">
            <v>99.99</v>
          </cell>
          <cell r="O88">
            <v>99.99</v>
          </cell>
          <cell r="P88">
            <v>99.99</v>
          </cell>
        </row>
        <row r="89">
          <cell r="A89">
            <v>32</v>
          </cell>
          <cell r="B89">
            <v>32.116999999999997</v>
          </cell>
          <cell r="C89">
            <v>32</v>
          </cell>
          <cell r="D89">
            <v>999</v>
          </cell>
          <cell r="E89" t="str">
            <v/>
          </cell>
          <cell r="G89" t="str">
            <v xml:space="preserve"> </v>
          </cell>
          <cell r="H89">
            <v>84</v>
          </cell>
          <cell r="J89">
            <v>117</v>
          </cell>
          <cell r="K89">
            <v>4</v>
          </cell>
          <cell r="L89" t="str">
            <v>Nicusor DINU</v>
          </cell>
          <cell r="M89" t="str">
            <v>Călărași</v>
          </cell>
          <cell r="N89">
            <v>18.96</v>
          </cell>
          <cell r="O89">
            <v>20.54</v>
          </cell>
          <cell r="P89">
            <v>18.96</v>
          </cell>
        </row>
        <row r="90">
          <cell r="A90">
            <v>29</v>
          </cell>
          <cell r="B90">
            <v>29.01</v>
          </cell>
          <cell r="C90">
            <v>29</v>
          </cell>
          <cell r="D90">
            <v>29</v>
          </cell>
          <cell r="E90">
            <v>14</v>
          </cell>
          <cell r="F90">
            <v>999</v>
          </cell>
          <cell r="G90" t="str">
            <v/>
          </cell>
          <cell r="H90">
            <v>85</v>
          </cell>
          <cell r="J90">
            <v>10</v>
          </cell>
          <cell r="K90">
            <v>1</v>
          </cell>
          <cell r="L90" t="str">
            <v>Jan VYVIAL</v>
          </cell>
          <cell r="M90" t="str">
            <v>Karviná</v>
          </cell>
          <cell r="N90">
            <v>18.63</v>
          </cell>
          <cell r="O90">
            <v>99.99</v>
          </cell>
          <cell r="P90">
            <v>18.63</v>
          </cell>
        </row>
        <row r="91">
          <cell r="A91">
            <v>96</v>
          </cell>
          <cell r="B91">
            <v>120.014</v>
          </cell>
          <cell r="C91">
            <v>120</v>
          </cell>
          <cell r="D91">
            <v>999</v>
          </cell>
          <cell r="E91" t="str">
            <v/>
          </cell>
          <cell r="F91">
            <v>120</v>
          </cell>
          <cell r="G91">
            <v>40</v>
          </cell>
          <cell r="H91">
            <v>86</v>
          </cell>
          <cell r="J91">
            <v>14</v>
          </cell>
          <cell r="K91">
            <v>2</v>
          </cell>
          <cell r="L91" t="str">
            <v>Jiří HÝBL</v>
          </cell>
          <cell r="M91" t="str">
            <v>Šumperk</v>
          </cell>
          <cell r="N91">
            <v>99.99</v>
          </cell>
          <cell r="O91">
            <v>99.99</v>
          </cell>
          <cell r="P91">
            <v>99.99</v>
          </cell>
        </row>
        <row r="92">
          <cell r="A92">
            <v>78</v>
          </cell>
          <cell r="B92">
            <v>78.028999999999996</v>
          </cell>
          <cell r="C92">
            <v>78</v>
          </cell>
          <cell r="D92">
            <v>78</v>
          </cell>
          <cell r="E92">
            <v>44</v>
          </cell>
          <cell r="F92">
            <v>999</v>
          </cell>
          <cell r="G92" t="str">
            <v/>
          </cell>
          <cell r="H92">
            <v>87</v>
          </cell>
          <cell r="J92">
            <v>29</v>
          </cell>
          <cell r="K92">
            <v>3</v>
          </cell>
          <cell r="L92" t="str">
            <v>Ondřej CHALUPA</v>
          </cell>
          <cell r="M92" t="str">
            <v>Bruntál</v>
          </cell>
          <cell r="N92">
            <v>99.99</v>
          </cell>
          <cell r="O92">
            <v>30.66</v>
          </cell>
          <cell r="P92">
            <v>30.66</v>
          </cell>
        </row>
        <row r="93">
          <cell r="A93">
            <v>13</v>
          </cell>
          <cell r="B93">
            <v>13.038</v>
          </cell>
          <cell r="C93">
            <v>13</v>
          </cell>
          <cell r="D93">
            <v>999</v>
          </cell>
          <cell r="E93" t="str">
            <v/>
          </cell>
          <cell r="F93">
            <v>13</v>
          </cell>
          <cell r="G93">
            <v>4</v>
          </cell>
          <cell r="H93">
            <v>88</v>
          </cell>
          <cell r="J93">
            <v>38</v>
          </cell>
          <cell r="K93">
            <v>4</v>
          </cell>
          <cell r="L93" t="str">
            <v>Dalibor BLAŽEK</v>
          </cell>
          <cell r="M93" t="str">
            <v>Olomouc</v>
          </cell>
          <cell r="N93">
            <v>16.440000000000001</v>
          </cell>
          <cell r="O93">
            <v>16.149999999999999</v>
          </cell>
          <cell r="P93">
            <v>16.149999999999999</v>
          </cell>
        </row>
        <row r="94">
          <cell r="A94">
            <v>37</v>
          </cell>
          <cell r="B94">
            <v>37.045999999999999</v>
          </cell>
          <cell r="C94">
            <v>37</v>
          </cell>
          <cell r="D94">
            <v>37</v>
          </cell>
          <cell r="E94">
            <v>16</v>
          </cell>
          <cell r="F94">
            <v>999</v>
          </cell>
          <cell r="G94" t="str">
            <v/>
          </cell>
          <cell r="H94">
            <v>89</v>
          </cell>
          <cell r="J94">
            <v>46</v>
          </cell>
          <cell r="K94">
            <v>1</v>
          </cell>
          <cell r="L94" t="str">
            <v>Jiří HRČEK</v>
          </cell>
          <cell r="M94" t="str">
            <v>Frýdek-Místek</v>
          </cell>
          <cell r="N94">
            <v>19.760000000000002</v>
          </cell>
          <cell r="O94">
            <v>99.99</v>
          </cell>
          <cell r="P94">
            <v>19.760000000000002</v>
          </cell>
        </row>
        <row r="95">
          <cell r="A95">
            <v>23</v>
          </cell>
          <cell r="B95">
            <v>23.06</v>
          </cell>
          <cell r="C95">
            <v>23</v>
          </cell>
          <cell r="D95">
            <v>999</v>
          </cell>
          <cell r="E95" t="str">
            <v/>
          </cell>
          <cell r="F95">
            <v>23</v>
          </cell>
          <cell r="G95">
            <v>9</v>
          </cell>
          <cell r="H95">
            <v>90</v>
          </cell>
          <cell r="J95">
            <v>60</v>
          </cell>
          <cell r="K95">
            <v>2</v>
          </cell>
          <cell r="L95" t="str">
            <v>Ladislav PATRMAN</v>
          </cell>
          <cell r="M95" t="str">
            <v>Přerov</v>
          </cell>
          <cell r="N95">
            <v>18.97</v>
          </cell>
          <cell r="O95">
            <v>17.760000000000002</v>
          </cell>
          <cell r="P95">
            <v>17.760000000000002</v>
          </cell>
        </row>
        <row r="96">
          <cell r="A96">
            <v>67</v>
          </cell>
          <cell r="B96">
            <v>67.069999999999993</v>
          </cell>
          <cell r="C96">
            <v>67</v>
          </cell>
          <cell r="D96">
            <v>67</v>
          </cell>
          <cell r="E96">
            <v>36</v>
          </cell>
          <cell r="F96">
            <v>999</v>
          </cell>
          <cell r="G96" t="str">
            <v/>
          </cell>
          <cell r="H96">
            <v>91</v>
          </cell>
          <cell r="J96">
            <v>70</v>
          </cell>
          <cell r="K96">
            <v>3</v>
          </cell>
          <cell r="L96" t="str">
            <v>Vít PETEREK</v>
          </cell>
          <cell r="M96" t="str">
            <v>Opava</v>
          </cell>
          <cell r="N96">
            <v>25.44</v>
          </cell>
          <cell r="O96">
            <v>31.04</v>
          </cell>
          <cell r="P96">
            <v>25.44</v>
          </cell>
        </row>
        <row r="97">
          <cell r="A97">
            <v>90</v>
          </cell>
          <cell r="B97">
            <v>90.08</v>
          </cell>
          <cell r="C97">
            <v>90</v>
          </cell>
          <cell r="D97">
            <v>999</v>
          </cell>
          <cell r="E97" t="str">
            <v/>
          </cell>
          <cell r="F97">
            <v>90</v>
          </cell>
          <cell r="G97">
            <v>36</v>
          </cell>
          <cell r="H97">
            <v>92</v>
          </cell>
          <cell r="J97">
            <v>80</v>
          </cell>
          <cell r="K97">
            <v>4</v>
          </cell>
          <cell r="L97" t="str">
            <v>Tomáš WADEL</v>
          </cell>
          <cell r="M97" t="str">
            <v>Jeseník</v>
          </cell>
          <cell r="N97">
            <v>37.67</v>
          </cell>
          <cell r="O97">
            <v>99.99</v>
          </cell>
          <cell r="P97">
            <v>37.67</v>
          </cell>
        </row>
        <row r="98">
          <cell r="A98">
            <v>64</v>
          </cell>
          <cell r="B98">
            <v>64.088999999999999</v>
          </cell>
          <cell r="C98">
            <v>64</v>
          </cell>
          <cell r="D98">
            <v>64</v>
          </cell>
          <cell r="E98">
            <v>34</v>
          </cell>
          <cell r="F98">
            <v>999</v>
          </cell>
          <cell r="G98" t="str">
            <v/>
          </cell>
          <cell r="H98">
            <v>93</v>
          </cell>
          <cell r="J98">
            <v>89</v>
          </cell>
          <cell r="K98">
            <v>1</v>
          </cell>
          <cell r="L98" t="str">
            <v>Petr FIURÁŠEK</v>
          </cell>
          <cell r="M98" t="str">
            <v>Nový Jičín</v>
          </cell>
          <cell r="N98">
            <v>24.93</v>
          </cell>
          <cell r="O98">
            <v>26.6</v>
          </cell>
          <cell r="P98">
            <v>24.93</v>
          </cell>
        </row>
        <row r="99">
          <cell r="A99">
            <v>93</v>
          </cell>
          <cell r="B99">
            <v>93.099000000000004</v>
          </cell>
          <cell r="C99">
            <v>93</v>
          </cell>
          <cell r="D99">
            <v>999</v>
          </cell>
          <cell r="E99" t="str">
            <v/>
          </cell>
          <cell r="F99">
            <v>93</v>
          </cell>
          <cell r="G99">
            <v>39</v>
          </cell>
          <cell r="H99">
            <v>94</v>
          </cell>
          <cell r="J99">
            <v>99</v>
          </cell>
          <cell r="K99">
            <v>2</v>
          </cell>
          <cell r="L99" t="str">
            <v>Robert JURÁK</v>
          </cell>
          <cell r="M99" t="str">
            <v>Prostějov</v>
          </cell>
          <cell r="N99">
            <v>47.08</v>
          </cell>
          <cell r="O99">
            <v>99.99</v>
          </cell>
          <cell r="P99">
            <v>47.08</v>
          </cell>
        </row>
        <row r="100">
          <cell r="A100">
            <v>115</v>
          </cell>
          <cell r="B100">
            <v>120.102</v>
          </cell>
          <cell r="C100">
            <v>120</v>
          </cell>
          <cell r="D100">
            <v>120</v>
          </cell>
          <cell r="E100">
            <v>47</v>
          </cell>
          <cell r="F100">
            <v>999</v>
          </cell>
          <cell r="G100" t="str">
            <v/>
          </cell>
          <cell r="H100">
            <v>95</v>
          </cell>
          <cell r="J100">
            <v>102</v>
          </cell>
          <cell r="K100">
            <v>3</v>
          </cell>
          <cell r="L100" t="str">
            <v>Radim JUŘENA</v>
          </cell>
          <cell r="M100" t="str">
            <v>Ostrava</v>
          </cell>
          <cell r="N100">
            <v>99.99</v>
          </cell>
          <cell r="O100">
            <v>99.99</v>
          </cell>
          <cell r="P100">
            <v>99.99</v>
          </cell>
        </row>
        <row r="101">
          <cell r="A101">
            <v>44</v>
          </cell>
          <cell r="B101">
            <v>44.119</v>
          </cell>
          <cell r="C101">
            <v>44</v>
          </cell>
          <cell r="D101">
            <v>999</v>
          </cell>
          <cell r="E101" t="str">
            <v/>
          </cell>
          <cell r="G101" t="str">
            <v xml:space="preserve"> </v>
          </cell>
          <cell r="H101">
            <v>96</v>
          </cell>
          <cell r="J101">
            <v>119</v>
          </cell>
          <cell r="K101">
            <v>4</v>
          </cell>
          <cell r="L101" t="str">
            <v>Bogdan Constantin STEFAN</v>
          </cell>
          <cell r="M101" t="str">
            <v>Călărași</v>
          </cell>
          <cell r="N101">
            <v>20.63</v>
          </cell>
          <cell r="O101">
            <v>24.4</v>
          </cell>
          <cell r="P101">
            <v>20.63</v>
          </cell>
        </row>
        <row r="102">
          <cell r="A102">
            <v>94</v>
          </cell>
          <cell r="B102">
            <v>120.004</v>
          </cell>
          <cell r="C102">
            <v>120</v>
          </cell>
          <cell r="D102">
            <v>120</v>
          </cell>
          <cell r="E102">
            <v>47</v>
          </cell>
          <cell r="F102">
            <v>999</v>
          </cell>
          <cell r="G102" t="str">
            <v/>
          </cell>
          <cell r="H102">
            <v>97</v>
          </cell>
          <cell r="J102">
            <v>4</v>
          </cell>
          <cell r="L102" t="str">
            <v>neobsazen</v>
          </cell>
          <cell r="M102" t="str">
            <v>Karviná</v>
          </cell>
          <cell r="N102">
            <v>99.99</v>
          </cell>
          <cell r="O102">
            <v>99.99</v>
          </cell>
          <cell r="P102">
            <v>99.99</v>
          </cell>
        </row>
        <row r="103">
          <cell r="A103">
            <v>95</v>
          </cell>
          <cell r="B103">
            <v>120.008</v>
          </cell>
          <cell r="C103">
            <v>120</v>
          </cell>
          <cell r="D103">
            <v>120</v>
          </cell>
          <cell r="E103">
            <v>47</v>
          </cell>
          <cell r="F103">
            <v>999</v>
          </cell>
          <cell r="G103" t="str">
            <v/>
          </cell>
          <cell r="H103">
            <v>98</v>
          </cell>
          <cell r="J103">
            <v>8</v>
          </cell>
          <cell r="L103" t="str">
            <v>Aleš MASNÝ</v>
          </cell>
          <cell r="M103" t="str">
            <v>Karviná</v>
          </cell>
          <cell r="N103">
            <v>99.99</v>
          </cell>
          <cell r="O103">
            <v>99.99</v>
          </cell>
          <cell r="P103">
            <v>99.99</v>
          </cell>
        </row>
        <row r="104">
          <cell r="A104">
            <v>97</v>
          </cell>
          <cell r="B104">
            <v>120.01900000000001</v>
          </cell>
          <cell r="C104">
            <v>120</v>
          </cell>
          <cell r="D104">
            <v>999</v>
          </cell>
          <cell r="E104" t="str">
            <v/>
          </cell>
          <cell r="F104">
            <v>120</v>
          </cell>
          <cell r="G104">
            <v>40</v>
          </cell>
          <cell r="H104">
            <v>99</v>
          </cell>
          <cell r="J104">
            <v>19</v>
          </cell>
          <cell r="L104" t="str">
            <v>neobsazen</v>
          </cell>
          <cell r="M104" t="str">
            <v>Šumperk</v>
          </cell>
          <cell r="N104">
            <v>99.99</v>
          </cell>
          <cell r="O104">
            <v>99.99</v>
          </cell>
          <cell r="P104">
            <v>99.99</v>
          </cell>
        </row>
        <row r="105">
          <cell r="A105">
            <v>98</v>
          </cell>
          <cell r="B105">
            <v>120.02</v>
          </cell>
          <cell r="C105">
            <v>120</v>
          </cell>
          <cell r="D105">
            <v>999</v>
          </cell>
          <cell r="E105" t="str">
            <v/>
          </cell>
          <cell r="F105">
            <v>120</v>
          </cell>
          <cell r="G105">
            <v>40</v>
          </cell>
          <cell r="H105">
            <v>100</v>
          </cell>
          <cell r="J105">
            <v>20</v>
          </cell>
          <cell r="L105" t="str">
            <v>neobsazen</v>
          </cell>
          <cell r="M105" t="str">
            <v>Šumperk</v>
          </cell>
          <cell r="N105">
            <v>99.99</v>
          </cell>
          <cell r="O105">
            <v>99.99</v>
          </cell>
          <cell r="P105">
            <v>99.99</v>
          </cell>
        </row>
        <row r="106">
          <cell r="A106">
            <v>99</v>
          </cell>
          <cell r="B106">
            <v>120.02800000000001</v>
          </cell>
          <cell r="C106">
            <v>120</v>
          </cell>
          <cell r="D106">
            <v>120</v>
          </cell>
          <cell r="E106">
            <v>47</v>
          </cell>
          <cell r="F106">
            <v>999</v>
          </cell>
          <cell r="G106" t="str">
            <v/>
          </cell>
          <cell r="H106">
            <v>101</v>
          </cell>
          <cell r="J106">
            <v>28</v>
          </cell>
          <cell r="L106" t="str">
            <v>neobsazen</v>
          </cell>
          <cell r="M106" t="str">
            <v>Bruntál</v>
          </cell>
          <cell r="N106">
            <v>99.99</v>
          </cell>
          <cell r="O106">
            <v>99.99</v>
          </cell>
          <cell r="P106">
            <v>99.99</v>
          </cell>
        </row>
        <row r="107">
          <cell r="A107">
            <v>100</v>
          </cell>
          <cell r="B107">
            <v>120.03</v>
          </cell>
          <cell r="C107">
            <v>120</v>
          </cell>
          <cell r="D107">
            <v>120</v>
          </cell>
          <cell r="E107">
            <v>47</v>
          </cell>
          <cell r="F107">
            <v>999</v>
          </cell>
          <cell r="G107" t="str">
            <v/>
          </cell>
          <cell r="H107">
            <v>102</v>
          </cell>
          <cell r="J107">
            <v>30</v>
          </cell>
          <cell r="L107" t="str">
            <v>Tomáš BOXAN</v>
          </cell>
          <cell r="M107" t="str">
            <v>Bruntál</v>
          </cell>
          <cell r="N107">
            <v>99.99</v>
          </cell>
          <cell r="O107">
            <v>99.99</v>
          </cell>
          <cell r="P107">
            <v>99.99</v>
          </cell>
        </row>
        <row r="108">
          <cell r="A108">
            <v>101</v>
          </cell>
          <cell r="B108">
            <v>120.03100000000001</v>
          </cell>
          <cell r="C108">
            <v>120</v>
          </cell>
          <cell r="D108">
            <v>999</v>
          </cell>
          <cell r="E108" t="str">
            <v/>
          </cell>
          <cell r="F108">
            <v>120</v>
          </cell>
          <cell r="G108">
            <v>40</v>
          </cell>
          <cell r="H108">
            <v>103</v>
          </cell>
          <cell r="J108">
            <v>31</v>
          </cell>
          <cell r="L108" t="str">
            <v>Jan HLAVINKA</v>
          </cell>
          <cell r="M108" t="str">
            <v>Olomouc</v>
          </cell>
          <cell r="N108">
            <v>99.99</v>
          </cell>
          <cell r="O108">
            <v>99.99</v>
          </cell>
          <cell r="P108">
            <v>99.99</v>
          </cell>
        </row>
        <row r="109">
          <cell r="A109">
            <v>102</v>
          </cell>
          <cell r="B109">
            <v>120.032</v>
          </cell>
          <cell r="C109">
            <v>120</v>
          </cell>
          <cell r="D109">
            <v>999</v>
          </cell>
          <cell r="E109" t="str">
            <v/>
          </cell>
          <cell r="F109">
            <v>120</v>
          </cell>
          <cell r="G109">
            <v>40</v>
          </cell>
          <cell r="H109">
            <v>104</v>
          </cell>
          <cell r="J109">
            <v>32</v>
          </cell>
          <cell r="L109" t="str">
            <v>Tomáš OTRUBA</v>
          </cell>
          <cell r="M109" t="str">
            <v>Olomouc</v>
          </cell>
          <cell r="N109">
            <v>99.99</v>
          </cell>
          <cell r="O109">
            <v>99.99</v>
          </cell>
          <cell r="P109">
            <v>99.99</v>
          </cell>
        </row>
        <row r="110">
          <cell r="A110">
            <v>103</v>
          </cell>
          <cell r="B110">
            <v>120.048</v>
          </cell>
          <cell r="C110">
            <v>120</v>
          </cell>
          <cell r="D110">
            <v>120</v>
          </cell>
          <cell r="E110">
            <v>47</v>
          </cell>
          <cell r="F110">
            <v>999</v>
          </cell>
          <cell r="G110" t="str">
            <v/>
          </cell>
          <cell r="H110">
            <v>105</v>
          </cell>
          <cell r="J110">
            <v>48</v>
          </cell>
          <cell r="L110" t="str">
            <v>Pavel VONDRÁČEK</v>
          </cell>
          <cell r="M110" t="str">
            <v>Frýdek-Místek</v>
          </cell>
          <cell r="N110">
            <v>99.99</v>
          </cell>
          <cell r="O110">
            <v>99.99</v>
          </cell>
          <cell r="P110">
            <v>99.99</v>
          </cell>
        </row>
        <row r="111">
          <cell r="A111">
            <v>104</v>
          </cell>
          <cell r="B111">
            <v>120.05</v>
          </cell>
          <cell r="C111">
            <v>120</v>
          </cell>
          <cell r="D111">
            <v>120</v>
          </cell>
          <cell r="E111">
            <v>47</v>
          </cell>
          <cell r="F111">
            <v>999</v>
          </cell>
          <cell r="G111" t="str">
            <v/>
          </cell>
          <cell r="H111">
            <v>106</v>
          </cell>
          <cell r="J111">
            <v>50</v>
          </cell>
          <cell r="L111" t="str">
            <v>neobsazen</v>
          </cell>
          <cell r="M111" t="str">
            <v>Frýdek-Místek</v>
          </cell>
          <cell r="N111">
            <v>99.99</v>
          </cell>
          <cell r="O111">
            <v>99.99</v>
          </cell>
          <cell r="P111">
            <v>99.99</v>
          </cell>
        </row>
        <row r="112">
          <cell r="A112">
            <v>105</v>
          </cell>
          <cell r="B112">
            <v>120.051</v>
          </cell>
          <cell r="C112">
            <v>120</v>
          </cell>
          <cell r="D112">
            <v>999</v>
          </cell>
          <cell r="E112" t="str">
            <v/>
          </cell>
          <cell r="F112">
            <v>120</v>
          </cell>
          <cell r="G112">
            <v>40</v>
          </cell>
          <cell r="H112">
            <v>107</v>
          </cell>
          <cell r="J112">
            <v>51</v>
          </cell>
          <cell r="L112" t="str">
            <v>Jaroslav ZEHNÁLEK</v>
          </cell>
          <cell r="M112" t="str">
            <v>Přerov</v>
          </cell>
          <cell r="N112">
            <v>99.99</v>
          </cell>
          <cell r="O112">
            <v>99.99</v>
          </cell>
          <cell r="P112">
            <v>99.99</v>
          </cell>
        </row>
        <row r="113">
          <cell r="A113">
            <v>106</v>
          </cell>
          <cell r="B113">
            <v>120.053</v>
          </cell>
          <cell r="C113">
            <v>120</v>
          </cell>
          <cell r="D113">
            <v>999</v>
          </cell>
          <cell r="E113" t="str">
            <v/>
          </cell>
          <cell r="F113">
            <v>120</v>
          </cell>
          <cell r="G113">
            <v>40</v>
          </cell>
          <cell r="H113">
            <v>108</v>
          </cell>
          <cell r="J113">
            <v>53</v>
          </cell>
          <cell r="L113" t="str">
            <v>Petr MIRVALD</v>
          </cell>
          <cell r="M113" t="str">
            <v>Přerov</v>
          </cell>
          <cell r="N113">
            <v>99.99</v>
          </cell>
          <cell r="O113">
            <v>99.99</v>
          </cell>
          <cell r="P113">
            <v>99.99</v>
          </cell>
        </row>
        <row r="114">
          <cell r="A114">
            <v>107</v>
          </cell>
          <cell r="B114">
            <v>120.065</v>
          </cell>
          <cell r="C114">
            <v>120</v>
          </cell>
          <cell r="D114">
            <v>120</v>
          </cell>
          <cell r="E114">
            <v>47</v>
          </cell>
          <cell r="F114">
            <v>999</v>
          </cell>
          <cell r="G114" t="str">
            <v/>
          </cell>
          <cell r="H114">
            <v>109</v>
          </cell>
          <cell r="J114">
            <v>65</v>
          </cell>
          <cell r="L114" t="str">
            <v>Radomír KUBESA</v>
          </cell>
          <cell r="M114" t="str">
            <v>Opava</v>
          </cell>
          <cell r="N114">
            <v>99.99</v>
          </cell>
          <cell r="O114">
            <v>99.99</v>
          </cell>
          <cell r="P114">
            <v>99.99</v>
          </cell>
        </row>
        <row r="115">
          <cell r="A115">
            <v>108</v>
          </cell>
          <cell r="B115">
            <v>120.066</v>
          </cell>
          <cell r="C115">
            <v>120</v>
          </cell>
          <cell r="D115">
            <v>120</v>
          </cell>
          <cell r="E115">
            <v>47</v>
          </cell>
          <cell r="F115">
            <v>999</v>
          </cell>
          <cell r="G115" t="str">
            <v/>
          </cell>
          <cell r="H115">
            <v>110</v>
          </cell>
          <cell r="J115">
            <v>66</v>
          </cell>
          <cell r="L115" t="str">
            <v>Robin MALCHÁREK</v>
          </cell>
          <cell r="M115" t="str">
            <v>Opava</v>
          </cell>
          <cell r="N115">
            <v>99.99</v>
          </cell>
          <cell r="O115">
            <v>99.99</v>
          </cell>
          <cell r="P115">
            <v>99.99</v>
          </cell>
        </row>
        <row r="116">
          <cell r="A116">
            <v>109</v>
          </cell>
          <cell r="B116">
            <v>120.077</v>
          </cell>
          <cell r="C116">
            <v>120</v>
          </cell>
          <cell r="D116">
            <v>999</v>
          </cell>
          <cell r="E116" t="str">
            <v/>
          </cell>
          <cell r="F116">
            <v>120</v>
          </cell>
          <cell r="G116">
            <v>40</v>
          </cell>
          <cell r="H116">
            <v>111</v>
          </cell>
          <cell r="J116">
            <v>77</v>
          </cell>
          <cell r="L116" t="str">
            <v>Martin DISTLER</v>
          </cell>
          <cell r="M116" t="str">
            <v>Jeseník</v>
          </cell>
          <cell r="N116">
            <v>99.99</v>
          </cell>
          <cell r="O116">
            <v>99.99</v>
          </cell>
          <cell r="P116">
            <v>99.99</v>
          </cell>
        </row>
        <row r="117">
          <cell r="A117">
            <v>110</v>
          </cell>
          <cell r="B117">
            <v>120.078</v>
          </cell>
          <cell r="C117">
            <v>120</v>
          </cell>
          <cell r="D117">
            <v>999</v>
          </cell>
          <cell r="E117" t="str">
            <v/>
          </cell>
          <cell r="F117">
            <v>120</v>
          </cell>
          <cell r="G117">
            <v>40</v>
          </cell>
          <cell r="H117">
            <v>112</v>
          </cell>
          <cell r="J117">
            <v>78</v>
          </cell>
          <cell r="L117" t="str">
            <v>Martin SUROVÝCH</v>
          </cell>
          <cell r="M117" t="str">
            <v>Jeseník</v>
          </cell>
          <cell r="N117">
            <v>99.99</v>
          </cell>
          <cell r="O117">
            <v>99.99</v>
          </cell>
          <cell r="P117">
            <v>99.99</v>
          </cell>
        </row>
        <row r="118">
          <cell r="A118">
            <v>111</v>
          </cell>
          <cell r="B118">
            <v>120.08499999999999</v>
          </cell>
          <cell r="C118">
            <v>120</v>
          </cell>
          <cell r="D118">
            <v>120</v>
          </cell>
          <cell r="E118">
            <v>47</v>
          </cell>
          <cell r="F118">
            <v>999</v>
          </cell>
          <cell r="G118" t="str">
            <v/>
          </cell>
          <cell r="H118">
            <v>113</v>
          </cell>
          <cell r="J118">
            <v>85</v>
          </cell>
          <cell r="L118" t="str">
            <v>Patrik JEDLIČKA</v>
          </cell>
          <cell r="M118" t="str">
            <v>Nový Jičín</v>
          </cell>
          <cell r="N118">
            <v>99.99</v>
          </cell>
          <cell r="O118">
            <v>99.99</v>
          </cell>
          <cell r="P118">
            <v>99.99</v>
          </cell>
        </row>
        <row r="119">
          <cell r="A119">
            <v>112</v>
          </cell>
          <cell r="B119">
            <v>120.09</v>
          </cell>
          <cell r="C119">
            <v>120</v>
          </cell>
          <cell r="D119">
            <v>120</v>
          </cell>
          <cell r="E119">
            <v>47</v>
          </cell>
          <cell r="F119">
            <v>999</v>
          </cell>
          <cell r="G119" t="str">
            <v/>
          </cell>
          <cell r="H119">
            <v>114</v>
          </cell>
          <cell r="J119">
            <v>90</v>
          </cell>
          <cell r="L119" t="str">
            <v>Jiří ŠEVČÍK</v>
          </cell>
          <cell r="M119" t="str">
            <v>Nový Jičín</v>
          </cell>
          <cell r="N119">
            <v>99.99</v>
          </cell>
          <cell r="O119">
            <v>99.99</v>
          </cell>
          <cell r="P119">
            <v>99.99</v>
          </cell>
        </row>
        <row r="120">
          <cell r="A120">
            <v>113</v>
          </cell>
          <cell r="B120">
            <v>120.096</v>
          </cell>
          <cell r="C120">
            <v>120</v>
          </cell>
          <cell r="D120">
            <v>999</v>
          </cell>
          <cell r="E120" t="str">
            <v/>
          </cell>
          <cell r="F120">
            <v>120</v>
          </cell>
          <cell r="G120">
            <v>40</v>
          </cell>
          <cell r="H120">
            <v>115</v>
          </cell>
          <cell r="J120">
            <v>96</v>
          </cell>
          <cell r="L120" t="str">
            <v>David OCHMAN</v>
          </cell>
          <cell r="M120" t="str">
            <v>Prostějov</v>
          </cell>
          <cell r="N120">
            <v>99.99</v>
          </cell>
          <cell r="O120">
            <v>99.99</v>
          </cell>
          <cell r="P120">
            <v>99.99</v>
          </cell>
        </row>
        <row r="121">
          <cell r="A121">
            <v>114</v>
          </cell>
          <cell r="B121">
            <v>120.1</v>
          </cell>
          <cell r="C121">
            <v>120</v>
          </cell>
          <cell r="D121">
            <v>999</v>
          </cell>
          <cell r="E121" t="str">
            <v/>
          </cell>
          <cell r="F121">
            <v>120</v>
          </cell>
          <cell r="G121">
            <v>40</v>
          </cell>
          <cell r="H121">
            <v>116</v>
          </cell>
          <cell r="J121">
            <v>100</v>
          </cell>
          <cell r="L121" t="str">
            <v>Radim LUKÁŠ</v>
          </cell>
          <cell r="M121" t="str">
            <v>Prostějov</v>
          </cell>
          <cell r="N121">
            <v>99.99</v>
          </cell>
          <cell r="O121">
            <v>99.99</v>
          </cell>
          <cell r="P121">
            <v>99.99</v>
          </cell>
        </row>
        <row r="122">
          <cell r="A122">
            <v>117</v>
          </cell>
          <cell r="B122">
            <v>120.10899999999999</v>
          </cell>
          <cell r="C122">
            <v>120</v>
          </cell>
          <cell r="D122">
            <v>120</v>
          </cell>
          <cell r="E122">
            <v>47</v>
          </cell>
          <cell r="F122">
            <v>999</v>
          </cell>
          <cell r="G122" t="str">
            <v/>
          </cell>
          <cell r="H122">
            <v>117</v>
          </cell>
          <cell r="J122">
            <v>109</v>
          </cell>
          <cell r="L122" t="str">
            <v>Tomáš MONSPORT</v>
          </cell>
          <cell r="M122" t="str">
            <v>Ostrava</v>
          </cell>
          <cell r="N122">
            <v>99.99</v>
          </cell>
          <cell r="O122">
            <v>99.99</v>
          </cell>
          <cell r="P122">
            <v>99.99</v>
          </cell>
        </row>
        <row r="123">
          <cell r="A123">
            <v>118</v>
          </cell>
          <cell r="B123">
            <v>120.11</v>
          </cell>
          <cell r="C123">
            <v>120</v>
          </cell>
          <cell r="D123">
            <v>120</v>
          </cell>
          <cell r="E123">
            <v>47</v>
          </cell>
          <cell r="F123">
            <v>999</v>
          </cell>
          <cell r="G123" t="str">
            <v/>
          </cell>
          <cell r="H123">
            <v>118</v>
          </cell>
          <cell r="J123">
            <v>110</v>
          </cell>
          <cell r="L123" t="str">
            <v>Jakub ARVAI</v>
          </cell>
          <cell r="M123" t="str">
            <v>Ostrava</v>
          </cell>
          <cell r="N123">
            <v>99.99</v>
          </cell>
          <cell r="O123">
            <v>99.99</v>
          </cell>
          <cell r="P123">
            <v>99.99</v>
          </cell>
        </row>
        <row r="124">
          <cell r="A124">
            <v>119</v>
          </cell>
          <cell r="B124">
            <v>120.11799999999999</v>
          </cell>
          <cell r="C124">
            <v>120</v>
          </cell>
          <cell r="D124">
            <v>999</v>
          </cell>
          <cell r="E124" t="str">
            <v/>
          </cell>
          <cell r="G124" t="str">
            <v xml:space="preserve"> </v>
          </cell>
          <cell r="H124">
            <v>119</v>
          </cell>
          <cell r="J124">
            <v>118</v>
          </cell>
          <cell r="L124" t="str">
            <v>George MARTIN</v>
          </cell>
          <cell r="M124" t="str">
            <v>Călărași</v>
          </cell>
          <cell r="N124">
            <v>99.99</v>
          </cell>
          <cell r="O124">
            <v>99.99</v>
          </cell>
          <cell r="P124">
            <v>99.99</v>
          </cell>
        </row>
        <row r="125">
          <cell r="A125">
            <v>120</v>
          </cell>
          <cell r="B125">
            <v>120.12</v>
          </cell>
          <cell r="C125">
            <v>120</v>
          </cell>
          <cell r="D125">
            <v>999</v>
          </cell>
          <cell r="E125" t="str">
            <v/>
          </cell>
          <cell r="G125" t="str">
            <v xml:space="preserve"> </v>
          </cell>
          <cell r="H125">
            <v>120</v>
          </cell>
          <cell r="J125">
            <v>120</v>
          </cell>
          <cell r="L125" t="str">
            <v>Stefanita POPESCU</v>
          </cell>
          <cell r="M125" t="str">
            <v>Călărași</v>
          </cell>
          <cell r="N125">
            <v>99.99</v>
          </cell>
          <cell r="O125">
            <v>99.99</v>
          </cell>
          <cell r="P125">
            <v>99.99</v>
          </cell>
        </row>
      </sheetData>
      <sheetData sheetId="4">
        <row r="6">
          <cell r="A6">
            <v>29</v>
          </cell>
          <cell r="B6">
            <v>29.001000000000001</v>
          </cell>
          <cell r="C6">
            <v>29</v>
          </cell>
          <cell r="D6">
            <v>29</v>
          </cell>
          <cell r="E6">
            <v>17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L6" t="str">
            <v>David SIKORA</v>
          </cell>
          <cell r="M6" t="str">
            <v>Karviná</v>
          </cell>
          <cell r="N6">
            <v>18.98</v>
          </cell>
          <cell r="O6">
            <v>99.99</v>
          </cell>
          <cell r="P6">
            <v>18.98</v>
          </cell>
          <cell r="R6">
            <v>18.98</v>
          </cell>
          <cell r="S6">
            <v>99.99</v>
          </cell>
          <cell r="T6">
            <v>18.98</v>
          </cell>
        </row>
        <row r="7">
          <cell r="A7">
            <v>43</v>
          </cell>
          <cell r="B7">
            <v>43.011000000000003</v>
          </cell>
          <cell r="C7">
            <v>43</v>
          </cell>
          <cell r="D7">
            <v>999</v>
          </cell>
          <cell r="E7" t="str">
            <v/>
          </cell>
          <cell r="F7">
            <v>43</v>
          </cell>
          <cell r="G7">
            <v>16</v>
          </cell>
          <cell r="H7">
            <v>2</v>
          </cell>
          <cell r="J7">
            <v>11</v>
          </cell>
          <cell r="L7" t="str">
            <v>Jiří TOMÁŠEK</v>
          </cell>
          <cell r="M7" t="str">
            <v>Šumperk</v>
          </cell>
          <cell r="N7">
            <v>21.1</v>
          </cell>
          <cell r="O7">
            <v>19.8</v>
          </cell>
          <cell r="P7">
            <v>19.8</v>
          </cell>
          <cell r="R7">
            <v>21.1</v>
          </cell>
          <cell r="S7">
            <v>19.8</v>
          </cell>
          <cell r="T7">
            <v>19.8</v>
          </cell>
        </row>
        <row r="8">
          <cell r="A8">
            <v>50</v>
          </cell>
          <cell r="B8">
            <v>50.021000000000001</v>
          </cell>
          <cell r="C8">
            <v>50</v>
          </cell>
          <cell r="D8">
            <v>50</v>
          </cell>
          <cell r="E8">
            <v>25</v>
          </cell>
          <cell r="F8">
            <v>999</v>
          </cell>
          <cell r="G8" t="str">
            <v/>
          </cell>
          <cell r="H8">
            <v>3</v>
          </cell>
          <cell r="J8">
            <v>21</v>
          </cell>
          <cell r="L8" t="str">
            <v>Petr BOXAN</v>
          </cell>
          <cell r="M8" t="str">
            <v>Bruntál</v>
          </cell>
          <cell r="N8">
            <v>20.52</v>
          </cell>
          <cell r="O8">
            <v>99.99</v>
          </cell>
          <cell r="P8">
            <v>20.52</v>
          </cell>
          <cell r="R8">
            <v>20.52</v>
          </cell>
          <cell r="S8">
            <v>99.99</v>
          </cell>
          <cell r="T8">
            <v>20.52</v>
          </cell>
        </row>
        <row r="9">
          <cell r="A9">
            <v>62</v>
          </cell>
          <cell r="B9">
            <v>62.039000000000001</v>
          </cell>
          <cell r="C9">
            <v>62</v>
          </cell>
          <cell r="D9">
            <v>999</v>
          </cell>
          <cell r="E9" t="str">
            <v/>
          </cell>
          <cell r="F9">
            <v>62</v>
          </cell>
          <cell r="G9">
            <v>26</v>
          </cell>
          <cell r="H9">
            <v>4</v>
          </cell>
          <cell r="J9">
            <v>39</v>
          </cell>
          <cell r="L9" t="str">
            <v>Zdeněk ČURDA</v>
          </cell>
          <cell r="M9" t="str">
            <v>Olomouc</v>
          </cell>
          <cell r="N9">
            <v>31.01</v>
          </cell>
          <cell r="O9">
            <v>21.64</v>
          </cell>
          <cell r="P9">
            <v>21.64</v>
          </cell>
          <cell r="R9">
            <v>31.01</v>
          </cell>
          <cell r="S9">
            <v>21.64</v>
          </cell>
          <cell r="T9">
            <v>21.64</v>
          </cell>
        </row>
        <row r="10">
          <cell r="A10">
            <v>69</v>
          </cell>
          <cell r="B10">
            <v>69.042000000000002</v>
          </cell>
          <cell r="C10">
            <v>69</v>
          </cell>
          <cell r="D10">
            <v>999</v>
          </cell>
          <cell r="E10" t="str">
            <v/>
          </cell>
          <cell r="F10">
            <v>69</v>
          </cell>
          <cell r="G10">
            <v>30</v>
          </cell>
          <cell r="H10">
            <v>5</v>
          </cell>
          <cell r="J10">
            <v>42</v>
          </cell>
          <cell r="L10" t="str">
            <v>David KRHOVJÁK</v>
          </cell>
          <cell r="M10" t="str">
            <v>Frýdek-Místek</v>
          </cell>
          <cell r="N10">
            <v>99.99</v>
          </cell>
          <cell r="O10">
            <v>22.4</v>
          </cell>
          <cell r="P10">
            <v>22.4</v>
          </cell>
          <cell r="R10">
            <v>99.99</v>
          </cell>
          <cell r="S10">
            <v>22.4</v>
          </cell>
          <cell r="T10">
            <v>22.4</v>
          </cell>
        </row>
        <row r="11">
          <cell r="A11">
            <v>20</v>
          </cell>
          <cell r="B11">
            <v>20.052</v>
          </cell>
          <cell r="C11">
            <v>20</v>
          </cell>
          <cell r="D11">
            <v>999</v>
          </cell>
          <cell r="E11" t="str">
            <v/>
          </cell>
          <cell r="F11">
            <v>20</v>
          </cell>
          <cell r="G11">
            <v>6</v>
          </cell>
          <cell r="H11">
            <v>6</v>
          </cell>
          <cell r="J11">
            <v>52</v>
          </cell>
          <cell r="L11" t="str">
            <v>Jan KLIMECKÝ</v>
          </cell>
          <cell r="M11" t="str">
            <v>Přerov</v>
          </cell>
          <cell r="N11">
            <v>18.11</v>
          </cell>
          <cell r="O11">
            <v>99.99</v>
          </cell>
          <cell r="P11">
            <v>18.11</v>
          </cell>
          <cell r="R11">
            <v>18.11</v>
          </cell>
          <cell r="S11">
            <v>99.99</v>
          </cell>
          <cell r="T11">
            <v>18.11</v>
          </cell>
        </row>
        <row r="12">
          <cell r="A12">
            <v>58</v>
          </cell>
          <cell r="B12">
            <v>58.063000000000002</v>
          </cell>
          <cell r="C12">
            <v>58</v>
          </cell>
          <cell r="D12">
            <v>58</v>
          </cell>
          <cell r="E12">
            <v>29</v>
          </cell>
          <cell r="F12">
            <v>999</v>
          </cell>
          <cell r="G12" t="str">
            <v/>
          </cell>
          <cell r="H12">
            <v>7</v>
          </cell>
          <cell r="J12">
            <v>63</v>
          </cell>
          <cell r="L12" t="str">
            <v>Aleš MARTINEK</v>
          </cell>
          <cell r="M12" t="str">
            <v>Opava</v>
          </cell>
          <cell r="N12">
            <v>99.99</v>
          </cell>
          <cell r="O12">
            <v>21.28</v>
          </cell>
          <cell r="P12">
            <v>21.28</v>
          </cell>
          <cell r="R12">
            <v>99.99</v>
          </cell>
          <cell r="S12">
            <v>21.28</v>
          </cell>
          <cell r="T12">
            <v>21.28</v>
          </cell>
        </row>
        <row r="13">
          <cell r="A13">
            <v>85</v>
          </cell>
          <cell r="B13">
            <v>85.070999999999998</v>
          </cell>
          <cell r="C13">
            <v>85</v>
          </cell>
          <cell r="D13">
            <v>999</v>
          </cell>
          <cell r="E13" t="str">
            <v/>
          </cell>
          <cell r="F13">
            <v>85</v>
          </cell>
          <cell r="G13">
            <v>39</v>
          </cell>
          <cell r="H13">
            <v>8</v>
          </cell>
          <cell r="J13">
            <v>71</v>
          </cell>
          <cell r="L13" t="str">
            <v>Aleš JURČÁK</v>
          </cell>
          <cell r="M13" t="str">
            <v>Jeseník</v>
          </cell>
          <cell r="N13">
            <v>26.29</v>
          </cell>
          <cell r="O13">
            <v>99.99</v>
          </cell>
          <cell r="P13">
            <v>26.29</v>
          </cell>
          <cell r="R13">
            <v>26.29</v>
          </cell>
          <cell r="S13">
            <v>99.99</v>
          </cell>
          <cell r="T13">
            <v>26.29</v>
          </cell>
        </row>
        <row r="14">
          <cell r="A14">
            <v>66</v>
          </cell>
          <cell r="B14">
            <v>66.081000000000003</v>
          </cell>
          <cell r="C14">
            <v>66</v>
          </cell>
          <cell r="D14">
            <v>66</v>
          </cell>
          <cell r="E14">
            <v>33</v>
          </cell>
          <cell r="F14">
            <v>999</v>
          </cell>
          <cell r="G14" t="str">
            <v/>
          </cell>
          <cell r="H14">
            <v>9</v>
          </cell>
          <cell r="J14">
            <v>81</v>
          </cell>
          <cell r="L14" t="str">
            <v>Tomáš SLÁDEČEK</v>
          </cell>
          <cell r="M14" t="str">
            <v>Nový Jičín</v>
          </cell>
          <cell r="N14">
            <v>21.92</v>
          </cell>
          <cell r="O14">
            <v>22.28</v>
          </cell>
          <cell r="P14">
            <v>21.92</v>
          </cell>
          <cell r="R14">
            <v>21.92</v>
          </cell>
          <cell r="S14">
            <v>22.28</v>
          </cell>
          <cell r="T14">
            <v>21.92</v>
          </cell>
        </row>
        <row r="15">
          <cell r="A15">
            <v>86</v>
          </cell>
          <cell r="B15">
            <v>86.090999999999994</v>
          </cell>
          <cell r="C15">
            <v>86</v>
          </cell>
          <cell r="D15">
            <v>999</v>
          </cell>
          <cell r="E15" t="str">
            <v/>
          </cell>
          <cell r="F15">
            <v>86</v>
          </cell>
          <cell r="G15">
            <v>40</v>
          </cell>
          <cell r="H15">
            <v>10</v>
          </cell>
          <cell r="J15">
            <v>91</v>
          </cell>
          <cell r="L15" t="str">
            <v>Jakub DOLEČEK</v>
          </cell>
          <cell r="M15" t="str">
            <v>Prostějov</v>
          </cell>
          <cell r="N15">
            <v>99.99</v>
          </cell>
          <cell r="O15">
            <v>26.99</v>
          </cell>
          <cell r="P15">
            <v>26.99</v>
          </cell>
          <cell r="R15">
            <v>99.99</v>
          </cell>
          <cell r="S15">
            <v>26.99</v>
          </cell>
          <cell r="T15">
            <v>26.99</v>
          </cell>
        </row>
        <row r="16">
          <cell r="A16">
            <v>1</v>
          </cell>
          <cell r="B16">
            <v>1.101</v>
          </cell>
          <cell r="C16">
            <v>1</v>
          </cell>
          <cell r="D16">
            <v>1</v>
          </cell>
          <cell r="E16">
            <v>1</v>
          </cell>
          <cell r="F16">
            <v>999</v>
          </cell>
          <cell r="G16" t="str">
            <v/>
          </cell>
          <cell r="H16">
            <v>11</v>
          </cell>
          <cell r="J16">
            <v>101</v>
          </cell>
          <cell r="L16" t="str">
            <v>Kamil BEZRUČ</v>
          </cell>
          <cell r="M16" t="str">
            <v>Ostrava</v>
          </cell>
          <cell r="N16">
            <v>18.690000000000001</v>
          </cell>
          <cell r="O16">
            <v>16.47</v>
          </cell>
          <cell r="P16">
            <v>16.47</v>
          </cell>
          <cell r="R16">
            <v>18.690000000000001</v>
          </cell>
          <cell r="S16">
            <v>16.47</v>
          </cell>
          <cell r="T16">
            <v>16.47</v>
          </cell>
        </row>
        <row r="17">
          <cell r="A17">
            <v>24</v>
          </cell>
          <cell r="B17">
            <v>24.111000000000001</v>
          </cell>
          <cell r="C17">
            <v>24</v>
          </cell>
          <cell r="D17">
            <v>999</v>
          </cell>
          <cell r="E17" t="str">
            <v/>
          </cell>
          <cell r="G17" t="str">
            <v xml:space="preserve"> </v>
          </cell>
          <cell r="H17">
            <v>12</v>
          </cell>
          <cell r="J17">
            <v>111</v>
          </cell>
          <cell r="L17" t="str">
            <v>Ionuţ Dumitru STOICIU</v>
          </cell>
          <cell r="M17" t="str">
            <v>Călărași</v>
          </cell>
          <cell r="N17">
            <v>18.54</v>
          </cell>
          <cell r="O17">
            <v>21.44</v>
          </cell>
          <cell r="P17">
            <v>18.54</v>
          </cell>
          <cell r="R17">
            <v>18.54</v>
          </cell>
          <cell r="S17">
            <v>21.44</v>
          </cell>
          <cell r="T17">
            <v>18.54</v>
          </cell>
        </row>
        <row r="18">
          <cell r="A18">
            <v>9</v>
          </cell>
          <cell r="B18">
            <v>9.0020000000000007</v>
          </cell>
          <cell r="C18">
            <v>9</v>
          </cell>
          <cell r="D18">
            <v>9</v>
          </cell>
          <cell r="E18">
            <v>8</v>
          </cell>
          <cell r="F18">
            <v>999</v>
          </cell>
          <cell r="G18" t="str">
            <v/>
          </cell>
          <cell r="H18">
            <v>13</v>
          </cell>
          <cell r="J18">
            <v>2</v>
          </cell>
          <cell r="L18" t="str">
            <v>Martin GRYČ</v>
          </cell>
          <cell r="M18" t="str">
            <v>Karviná</v>
          </cell>
          <cell r="N18">
            <v>17.23</v>
          </cell>
          <cell r="O18">
            <v>99.99</v>
          </cell>
          <cell r="P18">
            <v>17.23</v>
          </cell>
          <cell r="R18">
            <v>17.23</v>
          </cell>
          <cell r="S18">
            <v>99.99</v>
          </cell>
          <cell r="T18">
            <v>17.23</v>
          </cell>
        </row>
        <row r="19">
          <cell r="A19">
            <v>60</v>
          </cell>
          <cell r="B19">
            <v>60.012</v>
          </cell>
          <cell r="C19">
            <v>60</v>
          </cell>
          <cell r="D19">
            <v>999</v>
          </cell>
          <cell r="E19" t="str">
            <v/>
          </cell>
          <cell r="F19">
            <v>60</v>
          </cell>
          <cell r="G19">
            <v>25</v>
          </cell>
          <cell r="H19">
            <v>14</v>
          </cell>
          <cell r="J19">
            <v>12</v>
          </cell>
          <cell r="L19" t="str">
            <v>Michal DRIEMER</v>
          </cell>
          <cell r="M19" t="str">
            <v>Šumperk</v>
          </cell>
          <cell r="N19">
            <v>21.47</v>
          </cell>
          <cell r="O19">
            <v>99.99</v>
          </cell>
          <cell r="P19">
            <v>21.47</v>
          </cell>
          <cell r="R19">
            <v>21.47</v>
          </cell>
          <cell r="S19">
            <v>99.99</v>
          </cell>
          <cell r="T19">
            <v>21.47</v>
          </cell>
        </row>
        <row r="20">
          <cell r="A20">
            <v>46</v>
          </cell>
          <cell r="B20">
            <v>46.021999999999998</v>
          </cell>
          <cell r="C20">
            <v>46</v>
          </cell>
          <cell r="D20">
            <v>46</v>
          </cell>
          <cell r="E20">
            <v>22</v>
          </cell>
          <cell r="F20">
            <v>999</v>
          </cell>
          <cell r="G20" t="str">
            <v/>
          </cell>
          <cell r="H20">
            <v>15</v>
          </cell>
          <cell r="J20">
            <v>22</v>
          </cell>
          <cell r="L20" t="str">
            <v>Radek ŠVIKRUHA</v>
          </cell>
          <cell r="M20" t="str">
            <v>Bruntál</v>
          </cell>
          <cell r="N20">
            <v>99.99</v>
          </cell>
          <cell r="O20">
            <v>20</v>
          </cell>
          <cell r="P20">
            <v>20</v>
          </cell>
          <cell r="R20">
            <v>99.99</v>
          </cell>
          <cell r="S20">
            <v>20</v>
          </cell>
          <cell r="T20">
            <v>20</v>
          </cell>
        </row>
        <row r="21">
          <cell r="A21">
            <v>48</v>
          </cell>
          <cell r="B21">
            <v>48.036000000000001</v>
          </cell>
          <cell r="C21">
            <v>48</v>
          </cell>
          <cell r="D21">
            <v>999</v>
          </cell>
          <cell r="E21" t="str">
            <v/>
          </cell>
          <cell r="F21">
            <v>48</v>
          </cell>
          <cell r="G21">
            <v>19</v>
          </cell>
          <cell r="H21">
            <v>16</v>
          </cell>
          <cell r="J21">
            <v>36</v>
          </cell>
          <cell r="L21" t="str">
            <v>Jan NESVADBA</v>
          </cell>
          <cell r="M21" t="str">
            <v>Olomouc</v>
          </cell>
          <cell r="N21">
            <v>99.99</v>
          </cell>
          <cell r="O21">
            <v>20.36</v>
          </cell>
          <cell r="P21">
            <v>20.36</v>
          </cell>
          <cell r="R21">
            <v>99.99</v>
          </cell>
          <cell r="S21">
            <v>20.36</v>
          </cell>
          <cell r="T21">
            <v>20.36</v>
          </cell>
        </row>
        <row r="22">
          <cell r="A22">
            <v>68</v>
          </cell>
          <cell r="B22">
            <v>68.045000000000002</v>
          </cell>
          <cell r="C22">
            <v>68</v>
          </cell>
          <cell r="D22">
            <v>999</v>
          </cell>
          <cell r="E22" t="str">
            <v/>
          </cell>
          <cell r="F22">
            <v>68</v>
          </cell>
          <cell r="G22">
            <v>29</v>
          </cell>
          <cell r="H22">
            <v>17</v>
          </cell>
          <cell r="J22">
            <v>45</v>
          </cell>
          <cell r="L22" t="str">
            <v>Patrik KAROL</v>
          </cell>
          <cell r="M22" t="str">
            <v>Frýdek-Místek</v>
          </cell>
          <cell r="N22">
            <v>99.99</v>
          </cell>
          <cell r="O22">
            <v>22.14</v>
          </cell>
          <cell r="P22">
            <v>22.14</v>
          </cell>
          <cell r="R22">
            <v>99.99</v>
          </cell>
          <cell r="S22">
            <v>22.14</v>
          </cell>
          <cell r="T22">
            <v>22.14</v>
          </cell>
        </row>
        <row r="23">
          <cell r="A23">
            <v>33</v>
          </cell>
          <cell r="B23">
            <v>33.052999999999997</v>
          </cell>
          <cell r="C23">
            <v>33</v>
          </cell>
          <cell r="D23">
            <v>999</v>
          </cell>
          <cell r="E23" t="str">
            <v/>
          </cell>
          <cell r="F23">
            <v>33</v>
          </cell>
          <cell r="G23">
            <v>12</v>
          </cell>
          <cell r="H23">
            <v>18</v>
          </cell>
          <cell r="J23">
            <v>53</v>
          </cell>
          <cell r="L23" t="str">
            <v>Petr MIRVALD</v>
          </cell>
          <cell r="M23" t="str">
            <v>Přerov</v>
          </cell>
          <cell r="N23">
            <v>19.05</v>
          </cell>
          <cell r="O23">
            <v>19.579999999999998</v>
          </cell>
          <cell r="P23">
            <v>19.05</v>
          </cell>
          <cell r="R23">
            <v>19.05</v>
          </cell>
          <cell r="S23">
            <v>19.579999999999998</v>
          </cell>
          <cell r="T23">
            <v>19.05</v>
          </cell>
        </row>
        <row r="24">
          <cell r="A24">
            <v>40</v>
          </cell>
          <cell r="B24">
            <v>40.066000000000003</v>
          </cell>
          <cell r="C24">
            <v>40</v>
          </cell>
          <cell r="D24">
            <v>40</v>
          </cell>
          <cell r="E24">
            <v>20</v>
          </cell>
          <cell r="F24">
            <v>999</v>
          </cell>
          <cell r="G24" t="str">
            <v/>
          </cell>
          <cell r="H24">
            <v>19</v>
          </cell>
          <cell r="J24">
            <v>66</v>
          </cell>
          <cell r="L24" t="str">
            <v>Robin MALCHÁREK</v>
          </cell>
          <cell r="M24" t="str">
            <v>Opava</v>
          </cell>
          <cell r="N24">
            <v>21</v>
          </cell>
          <cell r="O24">
            <v>19.71</v>
          </cell>
          <cell r="P24">
            <v>19.71</v>
          </cell>
          <cell r="R24">
            <v>21</v>
          </cell>
          <cell r="S24">
            <v>19.71</v>
          </cell>
          <cell r="T24">
            <v>19.71</v>
          </cell>
        </row>
        <row r="25">
          <cell r="A25">
            <v>84</v>
          </cell>
          <cell r="B25">
            <v>84.072000000000003</v>
          </cell>
          <cell r="C25">
            <v>84</v>
          </cell>
          <cell r="D25">
            <v>999</v>
          </cell>
          <cell r="E25" t="str">
            <v/>
          </cell>
          <cell r="F25">
            <v>84</v>
          </cell>
          <cell r="G25">
            <v>38</v>
          </cell>
          <cell r="H25">
            <v>20</v>
          </cell>
          <cell r="J25">
            <v>72</v>
          </cell>
          <cell r="L25" t="str">
            <v>Pavel ŠŤASTNÝ</v>
          </cell>
          <cell r="M25" t="str">
            <v>Jeseník</v>
          </cell>
          <cell r="N25">
            <v>24.2</v>
          </cell>
          <cell r="O25">
            <v>99.99</v>
          </cell>
          <cell r="P25">
            <v>24.2</v>
          </cell>
          <cell r="R25">
            <v>24.2</v>
          </cell>
          <cell r="S25">
            <v>99.99</v>
          </cell>
          <cell r="T25">
            <v>24.2</v>
          </cell>
        </row>
        <row r="26">
          <cell r="A26">
            <v>72</v>
          </cell>
          <cell r="B26">
            <v>72.081999999999994</v>
          </cell>
          <cell r="C26">
            <v>72</v>
          </cell>
          <cell r="D26">
            <v>72</v>
          </cell>
          <cell r="E26">
            <v>34</v>
          </cell>
          <cell r="F26">
            <v>999</v>
          </cell>
          <cell r="G26" t="str">
            <v/>
          </cell>
          <cell r="H26">
            <v>21</v>
          </cell>
          <cell r="J26">
            <v>82</v>
          </cell>
          <cell r="L26" t="str">
            <v>Josef DORČÁK</v>
          </cell>
          <cell r="M26" t="str">
            <v>Nový Jičín</v>
          </cell>
          <cell r="N26">
            <v>99.99</v>
          </cell>
          <cell r="O26">
            <v>22.48</v>
          </cell>
          <cell r="P26">
            <v>22.48</v>
          </cell>
          <cell r="R26">
            <v>99.99</v>
          </cell>
          <cell r="S26">
            <v>22.48</v>
          </cell>
          <cell r="T26">
            <v>22.48</v>
          </cell>
        </row>
        <row r="27">
          <cell r="A27">
            <v>28</v>
          </cell>
          <cell r="B27">
            <v>28.091999999999999</v>
          </cell>
          <cell r="C27">
            <v>28</v>
          </cell>
          <cell r="D27">
            <v>999</v>
          </cell>
          <cell r="E27" t="str">
            <v/>
          </cell>
          <cell r="F27">
            <v>28</v>
          </cell>
          <cell r="G27">
            <v>8</v>
          </cell>
          <cell r="H27">
            <v>22</v>
          </cell>
          <cell r="J27">
            <v>92</v>
          </cell>
          <cell r="L27" t="str">
            <v>Tomáš KOUTNÝ</v>
          </cell>
          <cell r="M27" t="str">
            <v>Prostějov</v>
          </cell>
          <cell r="N27">
            <v>18.88</v>
          </cell>
          <cell r="O27">
            <v>99.99</v>
          </cell>
          <cell r="P27">
            <v>18.88</v>
          </cell>
          <cell r="R27">
            <v>18.88</v>
          </cell>
          <cell r="S27">
            <v>99.99</v>
          </cell>
          <cell r="T27">
            <v>18.88</v>
          </cell>
        </row>
        <row r="28">
          <cell r="A28">
            <v>15</v>
          </cell>
          <cell r="B28">
            <v>15.103</v>
          </cell>
          <cell r="C28">
            <v>15</v>
          </cell>
          <cell r="D28">
            <v>15</v>
          </cell>
          <cell r="E28">
            <v>12</v>
          </cell>
          <cell r="F28">
            <v>999</v>
          </cell>
          <cell r="G28" t="str">
            <v/>
          </cell>
          <cell r="H28">
            <v>23</v>
          </cell>
          <cell r="J28">
            <v>103</v>
          </cell>
          <cell r="L28" t="str">
            <v>Adam HRBÁČ</v>
          </cell>
          <cell r="M28" t="str">
            <v>Ostrava</v>
          </cell>
          <cell r="N28">
            <v>17.5</v>
          </cell>
          <cell r="O28">
            <v>99.99</v>
          </cell>
          <cell r="P28">
            <v>17.5</v>
          </cell>
          <cell r="R28">
            <v>17.5</v>
          </cell>
          <cell r="S28">
            <v>99.99</v>
          </cell>
          <cell r="T28">
            <v>17.5</v>
          </cell>
        </row>
        <row r="29">
          <cell r="A29">
            <v>38</v>
          </cell>
          <cell r="B29">
            <v>38.112000000000002</v>
          </cell>
          <cell r="C29">
            <v>38</v>
          </cell>
          <cell r="D29">
            <v>999</v>
          </cell>
          <cell r="E29" t="str">
            <v/>
          </cell>
          <cell r="G29" t="str">
            <v xml:space="preserve"> </v>
          </cell>
          <cell r="H29">
            <v>24</v>
          </cell>
          <cell r="J29">
            <v>112</v>
          </cell>
          <cell r="L29" t="str">
            <v>Radut CACIULA</v>
          </cell>
          <cell r="M29" t="str">
            <v>Călărași</v>
          </cell>
          <cell r="N29">
            <v>19.64</v>
          </cell>
          <cell r="O29">
            <v>20.05</v>
          </cell>
          <cell r="P29">
            <v>19.64</v>
          </cell>
          <cell r="R29">
            <v>19.64</v>
          </cell>
          <cell r="S29">
            <v>20.05</v>
          </cell>
          <cell r="T29">
            <v>19.64</v>
          </cell>
        </row>
        <row r="30">
          <cell r="A30">
            <v>6</v>
          </cell>
          <cell r="B30">
            <v>6.0030000000000001</v>
          </cell>
          <cell r="C30">
            <v>6</v>
          </cell>
          <cell r="D30">
            <v>6</v>
          </cell>
          <cell r="E30">
            <v>6</v>
          </cell>
          <cell r="F30">
            <v>999</v>
          </cell>
          <cell r="G30" t="str">
            <v/>
          </cell>
          <cell r="H30">
            <v>25</v>
          </cell>
          <cell r="J30">
            <v>3</v>
          </cell>
          <cell r="L30" t="str">
            <v>Šimon KUDRNA</v>
          </cell>
          <cell r="M30" t="str">
            <v>Karviná</v>
          </cell>
          <cell r="N30">
            <v>18.170000000000002</v>
          </cell>
          <cell r="O30">
            <v>17.11</v>
          </cell>
          <cell r="P30">
            <v>17.11</v>
          </cell>
          <cell r="R30">
            <v>18.170000000000002</v>
          </cell>
          <cell r="S30">
            <v>17.11</v>
          </cell>
          <cell r="T30">
            <v>17.11</v>
          </cell>
        </row>
        <row r="31">
          <cell r="A31">
            <v>70</v>
          </cell>
          <cell r="B31">
            <v>70.013000000000005</v>
          </cell>
          <cell r="C31">
            <v>70</v>
          </cell>
          <cell r="D31">
            <v>999</v>
          </cell>
          <cell r="E31" t="str">
            <v/>
          </cell>
          <cell r="F31">
            <v>70</v>
          </cell>
          <cell r="G31">
            <v>31</v>
          </cell>
          <cell r="H31">
            <v>26</v>
          </cell>
          <cell r="J31">
            <v>13</v>
          </cell>
          <cell r="L31" t="str">
            <v>Jiří PAVLŮ</v>
          </cell>
          <cell r="M31" t="str">
            <v>Šumperk</v>
          </cell>
          <cell r="N31">
            <v>24.3</v>
          </cell>
          <cell r="O31">
            <v>22.41</v>
          </cell>
          <cell r="P31">
            <v>22.41</v>
          </cell>
          <cell r="R31">
            <v>24.3</v>
          </cell>
          <cell r="S31">
            <v>22.41</v>
          </cell>
          <cell r="T31">
            <v>22.41</v>
          </cell>
        </row>
        <row r="32">
          <cell r="A32">
            <v>76</v>
          </cell>
          <cell r="B32">
            <v>76.022999999999996</v>
          </cell>
          <cell r="C32">
            <v>76</v>
          </cell>
          <cell r="D32">
            <v>76</v>
          </cell>
          <cell r="E32">
            <v>37</v>
          </cell>
          <cell r="F32">
            <v>999</v>
          </cell>
          <cell r="G32" t="str">
            <v/>
          </cell>
          <cell r="H32">
            <v>27</v>
          </cell>
          <cell r="J32">
            <v>23</v>
          </cell>
          <cell r="L32" t="str">
            <v>Roman ŠIMEK</v>
          </cell>
          <cell r="M32" t="str">
            <v>Bruntál</v>
          </cell>
          <cell r="N32">
            <v>99.99</v>
          </cell>
          <cell r="O32">
            <v>23.01</v>
          </cell>
          <cell r="P32">
            <v>23.01</v>
          </cell>
          <cell r="R32">
            <v>99.99</v>
          </cell>
          <cell r="S32">
            <v>23.01</v>
          </cell>
          <cell r="T32">
            <v>23.01</v>
          </cell>
        </row>
        <row r="33">
          <cell r="A33">
            <v>39</v>
          </cell>
          <cell r="B33">
            <v>39.033999999999999</v>
          </cell>
          <cell r="C33">
            <v>39</v>
          </cell>
          <cell r="D33">
            <v>999</v>
          </cell>
          <cell r="E33" t="str">
            <v/>
          </cell>
          <cell r="F33">
            <v>39</v>
          </cell>
          <cell r="G33">
            <v>14</v>
          </cell>
          <cell r="H33">
            <v>28</v>
          </cell>
          <cell r="J33">
            <v>34</v>
          </cell>
          <cell r="L33" t="str">
            <v>Zbyněk HRADIL</v>
          </cell>
          <cell r="M33" t="str">
            <v>Olomouc</v>
          </cell>
          <cell r="N33">
            <v>20.32</v>
          </cell>
          <cell r="O33">
            <v>19.71</v>
          </cell>
          <cell r="P33">
            <v>19.71</v>
          </cell>
          <cell r="R33">
            <v>20.32</v>
          </cell>
          <cell r="S33">
            <v>19.71</v>
          </cell>
          <cell r="T33">
            <v>19.71</v>
          </cell>
        </row>
        <row r="34">
          <cell r="A34">
            <v>41</v>
          </cell>
          <cell r="B34">
            <v>41.042999999999999</v>
          </cell>
          <cell r="C34">
            <v>41</v>
          </cell>
          <cell r="D34">
            <v>999</v>
          </cell>
          <cell r="E34" t="str">
            <v/>
          </cell>
          <cell r="F34">
            <v>41</v>
          </cell>
          <cell r="G34">
            <v>15</v>
          </cell>
          <cell r="H34">
            <v>29</v>
          </cell>
          <cell r="J34">
            <v>43</v>
          </cell>
          <cell r="L34" t="str">
            <v>Martin POLÁŠEK</v>
          </cell>
          <cell r="M34" t="str">
            <v>Frýdek-Místek</v>
          </cell>
          <cell r="N34">
            <v>19.920000000000002</v>
          </cell>
          <cell r="O34">
            <v>19.760000000000002</v>
          </cell>
          <cell r="P34">
            <v>19.760000000000002</v>
          </cell>
          <cell r="R34">
            <v>19.920000000000002</v>
          </cell>
          <cell r="S34">
            <v>19.760000000000002</v>
          </cell>
          <cell r="T34">
            <v>19.760000000000002</v>
          </cell>
        </row>
        <row r="35">
          <cell r="A35">
            <v>8</v>
          </cell>
          <cell r="B35">
            <v>8.0540000000000003</v>
          </cell>
          <cell r="C35">
            <v>8</v>
          </cell>
          <cell r="D35">
            <v>999</v>
          </cell>
          <cell r="E35" t="str">
            <v/>
          </cell>
          <cell r="F35">
            <v>8</v>
          </cell>
          <cell r="G35">
            <v>1</v>
          </cell>
          <cell r="H35">
            <v>30</v>
          </cell>
          <cell r="J35">
            <v>54</v>
          </cell>
          <cell r="L35" t="str">
            <v>Václav BLAŽEK</v>
          </cell>
          <cell r="M35" t="str">
            <v>Přerov</v>
          </cell>
          <cell r="N35">
            <v>17.22</v>
          </cell>
          <cell r="O35">
            <v>99.99</v>
          </cell>
          <cell r="P35">
            <v>17.22</v>
          </cell>
          <cell r="R35">
            <v>17.22</v>
          </cell>
          <cell r="S35">
            <v>99.99</v>
          </cell>
          <cell r="T35">
            <v>17.22</v>
          </cell>
        </row>
        <row r="36">
          <cell r="A36">
            <v>23</v>
          </cell>
          <cell r="B36">
            <v>23.061</v>
          </cell>
          <cell r="C36">
            <v>23</v>
          </cell>
          <cell r="D36">
            <v>23</v>
          </cell>
          <cell r="E36">
            <v>15</v>
          </cell>
          <cell r="F36">
            <v>999</v>
          </cell>
          <cell r="G36" t="str">
            <v/>
          </cell>
          <cell r="H36">
            <v>31</v>
          </cell>
          <cell r="J36">
            <v>61</v>
          </cell>
          <cell r="L36" t="str">
            <v>Přemysl PTÁŠNÍK</v>
          </cell>
          <cell r="M36" t="str">
            <v>Opava</v>
          </cell>
          <cell r="N36">
            <v>19.03</v>
          </cell>
          <cell r="O36">
            <v>18.34</v>
          </cell>
          <cell r="P36">
            <v>18.34</v>
          </cell>
          <cell r="R36">
            <v>19.03</v>
          </cell>
          <cell r="S36">
            <v>18.34</v>
          </cell>
          <cell r="T36">
            <v>18.34</v>
          </cell>
        </row>
        <row r="37">
          <cell r="A37">
            <v>103</v>
          </cell>
          <cell r="B37">
            <v>120.07299999999999</v>
          </cell>
          <cell r="C37">
            <v>120</v>
          </cell>
          <cell r="D37">
            <v>999</v>
          </cell>
          <cell r="E37" t="str">
            <v/>
          </cell>
          <cell r="F37">
            <v>120</v>
          </cell>
          <cell r="G37">
            <v>41</v>
          </cell>
          <cell r="H37">
            <v>32</v>
          </cell>
          <cell r="J37">
            <v>73</v>
          </cell>
          <cell r="L37" t="str">
            <v>Roman GROSIČ</v>
          </cell>
          <cell r="M37" t="str">
            <v>Jeseník</v>
          </cell>
          <cell r="N37">
            <v>99.99</v>
          </cell>
          <cell r="O37">
            <v>99.99</v>
          </cell>
          <cell r="P37">
            <v>99.99</v>
          </cell>
          <cell r="R37">
            <v>99.99</v>
          </cell>
          <cell r="S37">
            <v>99.99</v>
          </cell>
          <cell r="T37">
            <v>99.99</v>
          </cell>
        </row>
        <row r="38">
          <cell r="A38">
            <v>83</v>
          </cell>
          <cell r="B38">
            <v>83.082999999999998</v>
          </cell>
          <cell r="C38">
            <v>83</v>
          </cell>
          <cell r="D38">
            <v>83</v>
          </cell>
          <cell r="E38">
            <v>39</v>
          </cell>
          <cell r="F38">
            <v>999</v>
          </cell>
          <cell r="G38" t="str">
            <v/>
          </cell>
          <cell r="H38">
            <v>33</v>
          </cell>
          <cell r="J38">
            <v>83</v>
          </cell>
          <cell r="L38" t="str">
            <v>Pavel ŽÍDEK</v>
          </cell>
          <cell r="M38" t="str">
            <v>Nový Jičín</v>
          </cell>
          <cell r="N38">
            <v>25.07</v>
          </cell>
          <cell r="O38">
            <v>23.9</v>
          </cell>
          <cell r="P38">
            <v>23.9</v>
          </cell>
          <cell r="R38">
            <v>25.07</v>
          </cell>
          <cell r="S38">
            <v>23.9</v>
          </cell>
          <cell r="T38">
            <v>23.9</v>
          </cell>
        </row>
        <row r="39">
          <cell r="A39">
            <v>63</v>
          </cell>
          <cell r="B39">
            <v>63.093000000000004</v>
          </cell>
          <cell r="C39">
            <v>63</v>
          </cell>
          <cell r="D39">
            <v>999</v>
          </cell>
          <cell r="E39" t="str">
            <v/>
          </cell>
          <cell r="F39">
            <v>63</v>
          </cell>
          <cell r="G39">
            <v>27</v>
          </cell>
          <cell r="H39">
            <v>34</v>
          </cell>
          <cell r="J39">
            <v>93</v>
          </cell>
          <cell r="L39" t="str">
            <v>Jakub NEDOMA</v>
          </cell>
          <cell r="M39" t="str">
            <v>Prostějov</v>
          </cell>
          <cell r="N39">
            <v>99.99</v>
          </cell>
          <cell r="O39">
            <v>21.7</v>
          </cell>
          <cell r="P39">
            <v>21.7</v>
          </cell>
          <cell r="R39">
            <v>99.99</v>
          </cell>
          <cell r="S39">
            <v>21.7</v>
          </cell>
          <cell r="T39">
            <v>21.7</v>
          </cell>
        </row>
        <row r="40">
          <cell r="A40">
            <v>12</v>
          </cell>
          <cell r="B40">
            <v>12.103999999999999</v>
          </cell>
          <cell r="C40">
            <v>12</v>
          </cell>
          <cell r="D40">
            <v>12</v>
          </cell>
          <cell r="E40">
            <v>11</v>
          </cell>
          <cell r="F40">
            <v>999</v>
          </cell>
          <cell r="G40" t="str">
            <v/>
          </cell>
          <cell r="H40">
            <v>35</v>
          </cell>
          <cell r="J40">
            <v>104</v>
          </cell>
          <cell r="L40" t="str">
            <v>Libor MROZOWSKI</v>
          </cell>
          <cell r="M40" t="str">
            <v>Ostrava</v>
          </cell>
          <cell r="N40">
            <v>17.82</v>
          </cell>
          <cell r="O40">
            <v>17.309999999999999</v>
          </cell>
          <cell r="P40">
            <v>17.309999999999999</v>
          </cell>
          <cell r="R40">
            <v>17.82</v>
          </cell>
          <cell r="S40">
            <v>17.309999999999999</v>
          </cell>
          <cell r="T40">
            <v>17.309999999999999</v>
          </cell>
        </row>
        <row r="41">
          <cell r="A41">
            <v>21</v>
          </cell>
          <cell r="B41">
            <v>21.113</v>
          </cell>
          <cell r="C41">
            <v>21</v>
          </cell>
          <cell r="D41">
            <v>999</v>
          </cell>
          <cell r="E41" t="str">
            <v/>
          </cell>
          <cell r="G41" t="str">
            <v xml:space="preserve"> </v>
          </cell>
          <cell r="H41">
            <v>36</v>
          </cell>
          <cell r="J41">
            <v>113</v>
          </cell>
          <cell r="L41" t="str">
            <v>Georgian IONITA</v>
          </cell>
          <cell r="M41" t="str">
            <v>Călărași</v>
          </cell>
          <cell r="N41">
            <v>18.239999999999998</v>
          </cell>
          <cell r="O41">
            <v>25.62</v>
          </cell>
          <cell r="P41">
            <v>18.239999999999998</v>
          </cell>
          <cell r="R41">
            <v>18.239999999999998</v>
          </cell>
          <cell r="S41">
            <v>25.62</v>
          </cell>
          <cell r="T41">
            <v>18.239999999999998</v>
          </cell>
        </row>
        <row r="42">
          <cell r="A42">
            <v>27</v>
          </cell>
          <cell r="B42">
            <v>27.007000000000001</v>
          </cell>
          <cell r="C42">
            <v>27</v>
          </cell>
          <cell r="D42">
            <v>27</v>
          </cell>
          <cell r="E42">
            <v>16</v>
          </cell>
          <cell r="F42">
            <v>999</v>
          </cell>
          <cell r="G42" t="str">
            <v/>
          </cell>
          <cell r="H42">
            <v>37</v>
          </cell>
          <cell r="J42">
            <v>7</v>
          </cell>
          <cell r="L42" t="str">
            <v>Marcel DAL</v>
          </cell>
          <cell r="M42" t="str">
            <v>Karviná</v>
          </cell>
          <cell r="N42">
            <v>18.75</v>
          </cell>
          <cell r="O42">
            <v>21.67</v>
          </cell>
          <cell r="P42">
            <v>18.75</v>
          </cell>
          <cell r="R42">
            <v>18.75</v>
          </cell>
          <cell r="S42">
            <v>21.67</v>
          </cell>
          <cell r="T42">
            <v>18.75</v>
          </cell>
        </row>
        <row r="43">
          <cell r="A43">
            <v>71</v>
          </cell>
          <cell r="B43">
            <v>71.013999999999996</v>
          </cell>
          <cell r="C43">
            <v>71</v>
          </cell>
          <cell r="D43">
            <v>999</v>
          </cell>
          <cell r="E43" t="str">
            <v/>
          </cell>
          <cell r="F43">
            <v>71</v>
          </cell>
          <cell r="G43">
            <v>32</v>
          </cell>
          <cell r="H43">
            <v>38</v>
          </cell>
          <cell r="J43">
            <v>14</v>
          </cell>
          <cell r="L43" t="str">
            <v>Jiří HÝBL</v>
          </cell>
          <cell r="M43" t="str">
            <v>Šumperk</v>
          </cell>
          <cell r="N43">
            <v>22.47</v>
          </cell>
          <cell r="O43">
            <v>27.14</v>
          </cell>
          <cell r="P43">
            <v>22.47</v>
          </cell>
          <cell r="R43">
            <v>22.47</v>
          </cell>
          <cell r="S43">
            <v>27.14</v>
          </cell>
          <cell r="T43">
            <v>22.47</v>
          </cell>
        </row>
        <row r="44">
          <cell r="A44">
            <v>18</v>
          </cell>
          <cell r="B44">
            <v>18.024000000000001</v>
          </cell>
          <cell r="C44">
            <v>18</v>
          </cell>
          <cell r="D44">
            <v>18</v>
          </cell>
          <cell r="E44">
            <v>14</v>
          </cell>
          <cell r="F44">
            <v>999</v>
          </cell>
          <cell r="G44" t="str">
            <v/>
          </cell>
          <cell r="H44">
            <v>39</v>
          </cell>
          <cell r="J44">
            <v>24</v>
          </cell>
          <cell r="L44" t="str">
            <v>Ondřej KUBALA</v>
          </cell>
          <cell r="M44" t="str">
            <v>Bruntál</v>
          </cell>
          <cell r="N44">
            <v>99.99</v>
          </cell>
          <cell r="O44">
            <v>17.72</v>
          </cell>
          <cell r="P44">
            <v>17.72</v>
          </cell>
          <cell r="R44">
            <v>99.99</v>
          </cell>
          <cell r="S44">
            <v>17.72</v>
          </cell>
          <cell r="T44">
            <v>17.72</v>
          </cell>
        </row>
        <row r="45">
          <cell r="A45">
            <v>95</v>
          </cell>
          <cell r="B45">
            <v>120.03700000000001</v>
          </cell>
          <cell r="C45">
            <v>120</v>
          </cell>
          <cell r="D45">
            <v>999</v>
          </cell>
          <cell r="E45" t="str">
            <v/>
          </cell>
          <cell r="F45">
            <v>120</v>
          </cell>
          <cell r="G45">
            <v>41</v>
          </cell>
          <cell r="H45">
            <v>40</v>
          </cell>
          <cell r="J45">
            <v>37</v>
          </cell>
          <cell r="L45" t="str">
            <v>Petr NAVRÁTIL</v>
          </cell>
          <cell r="M45" t="str">
            <v>Olomouc</v>
          </cell>
          <cell r="N45">
            <v>99.99</v>
          </cell>
          <cell r="O45">
            <v>99.99</v>
          </cell>
          <cell r="P45">
            <v>99.99</v>
          </cell>
          <cell r="R45">
            <v>99.99</v>
          </cell>
          <cell r="S45">
            <v>99.99</v>
          </cell>
          <cell r="T45">
            <v>99.99</v>
          </cell>
        </row>
        <row r="46">
          <cell r="A46">
            <v>30</v>
          </cell>
          <cell r="B46">
            <v>30.044</v>
          </cell>
          <cell r="C46">
            <v>30</v>
          </cell>
          <cell r="D46">
            <v>999</v>
          </cell>
          <cell r="E46" t="str">
            <v/>
          </cell>
          <cell r="F46">
            <v>30</v>
          </cell>
          <cell r="G46">
            <v>9</v>
          </cell>
          <cell r="H46">
            <v>41</v>
          </cell>
          <cell r="J46">
            <v>44</v>
          </cell>
          <cell r="L46" t="str">
            <v>Tomáš POSPĚCH</v>
          </cell>
          <cell r="M46" t="str">
            <v>Frýdek-Místek</v>
          </cell>
          <cell r="N46">
            <v>18.989999999999998</v>
          </cell>
          <cell r="O46">
            <v>19.059999999999999</v>
          </cell>
          <cell r="P46">
            <v>18.989999999999998</v>
          </cell>
          <cell r="R46">
            <v>18.989999999999998</v>
          </cell>
          <cell r="S46">
            <v>19.059999999999999</v>
          </cell>
          <cell r="T46">
            <v>18.989999999999998</v>
          </cell>
        </row>
        <row r="47">
          <cell r="A47">
            <v>14</v>
          </cell>
          <cell r="B47">
            <v>14.055</v>
          </cell>
          <cell r="C47">
            <v>14</v>
          </cell>
          <cell r="D47">
            <v>999</v>
          </cell>
          <cell r="E47" t="str">
            <v/>
          </cell>
          <cell r="F47">
            <v>14</v>
          </cell>
          <cell r="G47">
            <v>3</v>
          </cell>
          <cell r="H47">
            <v>42</v>
          </cell>
          <cell r="J47">
            <v>55</v>
          </cell>
          <cell r="L47" t="str">
            <v>Josef BUCHTA</v>
          </cell>
          <cell r="M47" t="str">
            <v>Přerov</v>
          </cell>
          <cell r="N47">
            <v>17.489999999999998</v>
          </cell>
          <cell r="O47">
            <v>17.440000000000001</v>
          </cell>
          <cell r="P47">
            <v>17.440000000000001</v>
          </cell>
          <cell r="R47">
            <v>17.489999999999998</v>
          </cell>
          <cell r="S47">
            <v>17.440000000000001</v>
          </cell>
          <cell r="T47">
            <v>17.440000000000001</v>
          </cell>
        </row>
        <row r="48">
          <cell r="A48">
            <v>42</v>
          </cell>
          <cell r="B48">
            <v>42.067</v>
          </cell>
          <cell r="C48">
            <v>42</v>
          </cell>
          <cell r="D48">
            <v>42</v>
          </cell>
          <cell r="E48">
            <v>21</v>
          </cell>
          <cell r="F48">
            <v>999</v>
          </cell>
          <cell r="G48" t="str">
            <v/>
          </cell>
          <cell r="H48">
            <v>43</v>
          </cell>
          <cell r="J48">
            <v>67</v>
          </cell>
          <cell r="L48" t="str">
            <v>Tomáš DIETRICH</v>
          </cell>
          <cell r="M48" t="str">
            <v>Opava</v>
          </cell>
          <cell r="N48">
            <v>99.99</v>
          </cell>
          <cell r="O48">
            <v>19.79</v>
          </cell>
          <cell r="P48">
            <v>19.79</v>
          </cell>
          <cell r="R48">
            <v>99.99</v>
          </cell>
          <cell r="S48">
            <v>19.79</v>
          </cell>
          <cell r="T48">
            <v>19.79</v>
          </cell>
        </row>
        <row r="49">
          <cell r="A49">
            <v>80</v>
          </cell>
          <cell r="B49">
            <v>80.073999999999998</v>
          </cell>
          <cell r="C49">
            <v>80</v>
          </cell>
          <cell r="D49">
            <v>999</v>
          </cell>
          <cell r="E49" t="str">
            <v/>
          </cell>
          <cell r="F49">
            <v>80</v>
          </cell>
          <cell r="G49">
            <v>35</v>
          </cell>
          <cell r="H49">
            <v>44</v>
          </cell>
          <cell r="J49">
            <v>74</v>
          </cell>
          <cell r="L49" t="str">
            <v>Michal KUŽÍLEK</v>
          </cell>
          <cell r="M49" t="str">
            <v>Jeseník</v>
          </cell>
          <cell r="N49">
            <v>23.64</v>
          </cell>
          <cell r="O49">
            <v>99.99</v>
          </cell>
          <cell r="P49">
            <v>23.64</v>
          </cell>
          <cell r="R49">
            <v>23.64</v>
          </cell>
          <cell r="S49">
            <v>99.99</v>
          </cell>
          <cell r="T49">
            <v>23.64</v>
          </cell>
        </row>
        <row r="50">
          <cell r="A50">
            <v>36</v>
          </cell>
          <cell r="B50">
            <v>36.084000000000003</v>
          </cell>
          <cell r="C50">
            <v>36</v>
          </cell>
          <cell r="D50">
            <v>36</v>
          </cell>
          <cell r="E50">
            <v>18</v>
          </cell>
          <cell r="F50">
            <v>999</v>
          </cell>
          <cell r="G50" t="str">
            <v/>
          </cell>
          <cell r="H50">
            <v>45</v>
          </cell>
          <cell r="J50">
            <v>84</v>
          </cell>
          <cell r="L50" t="str">
            <v>Robert JALŮVKA</v>
          </cell>
          <cell r="M50" t="str">
            <v>Nový Jičín</v>
          </cell>
          <cell r="N50">
            <v>20.239999999999998</v>
          </cell>
          <cell r="O50">
            <v>19.54</v>
          </cell>
          <cell r="P50">
            <v>19.54</v>
          </cell>
          <cell r="R50">
            <v>20.239999999999998</v>
          </cell>
          <cell r="S50">
            <v>19.54</v>
          </cell>
          <cell r="T50">
            <v>19.54</v>
          </cell>
        </row>
        <row r="51">
          <cell r="A51">
            <v>44</v>
          </cell>
          <cell r="B51">
            <v>44.094000000000001</v>
          </cell>
          <cell r="C51">
            <v>44</v>
          </cell>
          <cell r="D51">
            <v>999</v>
          </cell>
          <cell r="E51" t="str">
            <v/>
          </cell>
          <cell r="F51">
            <v>44</v>
          </cell>
          <cell r="G51">
            <v>17</v>
          </cell>
          <cell r="H51">
            <v>46</v>
          </cell>
          <cell r="J51">
            <v>94</v>
          </cell>
          <cell r="L51" t="str">
            <v>Martin GRULICH</v>
          </cell>
          <cell r="M51" t="str">
            <v>Prostějov</v>
          </cell>
          <cell r="N51">
            <v>19.940000000000001</v>
          </cell>
          <cell r="O51">
            <v>99.99</v>
          </cell>
          <cell r="P51">
            <v>19.940000000000001</v>
          </cell>
          <cell r="R51">
            <v>19.940000000000001</v>
          </cell>
          <cell r="S51">
            <v>99.99</v>
          </cell>
          <cell r="T51">
            <v>19.940000000000001</v>
          </cell>
        </row>
        <row r="52">
          <cell r="A52">
            <v>5</v>
          </cell>
          <cell r="B52">
            <v>5.1050000000000004</v>
          </cell>
          <cell r="C52">
            <v>5</v>
          </cell>
          <cell r="D52">
            <v>5</v>
          </cell>
          <cell r="E52">
            <v>5</v>
          </cell>
          <cell r="F52">
            <v>999</v>
          </cell>
          <cell r="G52" t="str">
            <v/>
          </cell>
          <cell r="H52">
            <v>47</v>
          </cell>
          <cell r="J52">
            <v>105</v>
          </cell>
          <cell r="L52" t="str">
            <v>Karel RYL</v>
          </cell>
          <cell r="M52" t="str">
            <v>Ostrava</v>
          </cell>
          <cell r="N52">
            <v>17.36</v>
          </cell>
          <cell r="O52">
            <v>17.079999999999998</v>
          </cell>
          <cell r="P52">
            <v>17.079999999999998</v>
          </cell>
          <cell r="R52">
            <v>17.36</v>
          </cell>
          <cell r="S52">
            <v>17.079999999999998</v>
          </cell>
          <cell r="T52">
            <v>17.079999999999998</v>
          </cell>
        </row>
        <row r="53">
          <cell r="A53">
            <v>34</v>
          </cell>
          <cell r="B53">
            <v>34.113999999999997</v>
          </cell>
          <cell r="C53">
            <v>34</v>
          </cell>
          <cell r="D53">
            <v>999</v>
          </cell>
          <cell r="E53" t="str">
            <v/>
          </cell>
          <cell r="G53" t="str">
            <v xml:space="preserve"> </v>
          </cell>
          <cell r="H53">
            <v>48</v>
          </cell>
          <cell r="J53">
            <v>114</v>
          </cell>
          <cell r="L53" t="str">
            <v>Nicolae Petrut SERBAN</v>
          </cell>
          <cell r="M53" t="str">
            <v>Călărași</v>
          </cell>
          <cell r="N53">
            <v>19.68</v>
          </cell>
          <cell r="O53">
            <v>19.11</v>
          </cell>
          <cell r="P53">
            <v>19.11</v>
          </cell>
          <cell r="R53">
            <v>19.68</v>
          </cell>
          <cell r="S53">
            <v>19.11</v>
          </cell>
          <cell r="T53">
            <v>19.11</v>
          </cell>
        </row>
        <row r="54">
          <cell r="A54">
            <v>11</v>
          </cell>
          <cell r="B54">
            <v>11.005000000000001</v>
          </cell>
          <cell r="C54">
            <v>11</v>
          </cell>
          <cell r="D54">
            <v>11</v>
          </cell>
          <cell r="E54">
            <v>10</v>
          </cell>
          <cell r="F54">
            <v>999</v>
          </cell>
          <cell r="G54" t="str">
            <v/>
          </cell>
          <cell r="H54">
            <v>49</v>
          </cell>
          <cell r="J54">
            <v>5</v>
          </cell>
          <cell r="L54" t="str">
            <v>Jiří MOTYKA</v>
          </cell>
          <cell r="M54" t="str">
            <v>Karviná</v>
          </cell>
          <cell r="N54">
            <v>17.239999999999998</v>
          </cell>
          <cell r="O54">
            <v>99.99</v>
          </cell>
          <cell r="P54">
            <v>17.239999999999998</v>
          </cell>
          <cell r="R54">
            <v>17.239999999999998</v>
          </cell>
          <cell r="S54">
            <v>99.99</v>
          </cell>
          <cell r="T54">
            <v>17.239999999999998</v>
          </cell>
        </row>
        <row r="55">
          <cell r="A55">
            <v>89</v>
          </cell>
          <cell r="B55">
            <v>120.015</v>
          </cell>
          <cell r="C55">
            <v>120</v>
          </cell>
          <cell r="D55">
            <v>999</v>
          </cell>
          <cell r="E55" t="str">
            <v/>
          </cell>
          <cell r="F55">
            <v>120</v>
          </cell>
          <cell r="G55">
            <v>41</v>
          </cell>
          <cell r="H55">
            <v>50</v>
          </cell>
          <cell r="J55">
            <v>15</v>
          </cell>
          <cell r="L55" t="str">
            <v>Vítězslav RESNER</v>
          </cell>
          <cell r="M55" t="str">
            <v>Šumperk</v>
          </cell>
          <cell r="N55">
            <v>99.99</v>
          </cell>
          <cell r="O55">
            <v>99.99</v>
          </cell>
          <cell r="P55">
            <v>99.99</v>
          </cell>
          <cell r="R55">
            <v>99.99</v>
          </cell>
          <cell r="S55">
            <v>99.99</v>
          </cell>
          <cell r="T55">
            <v>99.99</v>
          </cell>
        </row>
        <row r="56">
          <cell r="A56">
            <v>73</v>
          </cell>
          <cell r="B56">
            <v>73.025000000000006</v>
          </cell>
          <cell r="C56">
            <v>73</v>
          </cell>
          <cell r="D56">
            <v>73</v>
          </cell>
          <cell r="E56">
            <v>35</v>
          </cell>
          <cell r="F56">
            <v>999</v>
          </cell>
          <cell r="G56" t="str">
            <v/>
          </cell>
          <cell r="H56">
            <v>51</v>
          </cell>
          <cell r="J56">
            <v>25</v>
          </cell>
          <cell r="L56" t="str">
            <v>Michal TISOŇ</v>
          </cell>
          <cell r="M56" t="str">
            <v>Bruntál</v>
          </cell>
          <cell r="N56">
            <v>99.99</v>
          </cell>
          <cell r="O56">
            <v>22.52</v>
          </cell>
          <cell r="P56">
            <v>22.52</v>
          </cell>
          <cell r="R56">
            <v>99.99</v>
          </cell>
          <cell r="S56">
            <v>22.52</v>
          </cell>
          <cell r="T56">
            <v>22.52</v>
          </cell>
        </row>
        <row r="57">
          <cell r="A57">
            <v>31</v>
          </cell>
          <cell r="B57">
            <v>31.033000000000001</v>
          </cell>
          <cell r="C57">
            <v>31</v>
          </cell>
          <cell r="D57">
            <v>999</v>
          </cell>
          <cell r="E57" t="str">
            <v/>
          </cell>
          <cell r="F57">
            <v>31</v>
          </cell>
          <cell r="G57">
            <v>10</v>
          </cell>
          <cell r="H57">
            <v>52</v>
          </cell>
          <cell r="J57">
            <v>33</v>
          </cell>
          <cell r="L57" t="str">
            <v>Jaroslav NAVRÁTIL</v>
          </cell>
          <cell r="M57" t="str">
            <v>Olomouc</v>
          </cell>
          <cell r="N57">
            <v>20.350000000000001</v>
          </cell>
          <cell r="O57">
            <v>19.03</v>
          </cell>
          <cell r="P57">
            <v>19.03</v>
          </cell>
          <cell r="R57">
            <v>20.350000000000001</v>
          </cell>
          <cell r="S57">
            <v>19.03</v>
          </cell>
          <cell r="T57">
            <v>19.03</v>
          </cell>
        </row>
        <row r="58">
          <cell r="A58">
            <v>57</v>
          </cell>
          <cell r="B58">
            <v>57.046999999999997</v>
          </cell>
          <cell r="C58">
            <v>57</v>
          </cell>
          <cell r="D58">
            <v>999</v>
          </cell>
          <cell r="E58" t="str">
            <v/>
          </cell>
          <cell r="F58">
            <v>57</v>
          </cell>
          <cell r="G58">
            <v>23</v>
          </cell>
          <cell r="H58">
            <v>53</v>
          </cell>
          <cell r="J58">
            <v>47</v>
          </cell>
          <cell r="L58" t="str">
            <v>Petr URBIŠ</v>
          </cell>
          <cell r="M58" t="str">
            <v>Frýdek-Místek</v>
          </cell>
          <cell r="N58">
            <v>22.5</v>
          </cell>
          <cell r="O58">
            <v>21.21</v>
          </cell>
          <cell r="P58">
            <v>21.21</v>
          </cell>
          <cell r="R58">
            <v>22.5</v>
          </cell>
          <cell r="S58">
            <v>21.21</v>
          </cell>
          <cell r="T58">
            <v>21.21</v>
          </cell>
        </row>
        <row r="59">
          <cell r="A59">
            <v>45</v>
          </cell>
          <cell r="B59">
            <v>45.055999999999997</v>
          </cell>
          <cell r="C59">
            <v>45</v>
          </cell>
          <cell r="D59">
            <v>999</v>
          </cell>
          <cell r="E59" t="str">
            <v/>
          </cell>
          <cell r="F59">
            <v>45</v>
          </cell>
          <cell r="G59">
            <v>18</v>
          </cell>
          <cell r="H59">
            <v>54</v>
          </cell>
          <cell r="J59">
            <v>56</v>
          </cell>
          <cell r="L59" t="str">
            <v>Marek BIA</v>
          </cell>
          <cell r="M59" t="str">
            <v>Přerov</v>
          </cell>
          <cell r="N59">
            <v>27.61</v>
          </cell>
          <cell r="O59">
            <v>19.96</v>
          </cell>
          <cell r="P59">
            <v>19.96</v>
          </cell>
          <cell r="R59">
            <v>27.61</v>
          </cell>
          <cell r="S59">
            <v>19.96</v>
          </cell>
          <cell r="T59">
            <v>19.96</v>
          </cell>
        </row>
        <row r="60">
          <cell r="A60">
            <v>54</v>
          </cell>
          <cell r="B60">
            <v>54.064999999999998</v>
          </cell>
          <cell r="C60">
            <v>54</v>
          </cell>
          <cell r="D60">
            <v>54</v>
          </cell>
          <cell r="E60">
            <v>26</v>
          </cell>
          <cell r="F60">
            <v>999</v>
          </cell>
          <cell r="G60" t="str">
            <v/>
          </cell>
          <cell r="H60">
            <v>55</v>
          </cell>
          <cell r="J60">
            <v>65</v>
          </cell>
          <cell r="L60" t="str">
            <v>Radomír KUBESA</v>
          </cell>
          <cell r="M60" t="str">
            <v>Opava</v>
          </cell>
          <cell r="N60">
            <v>21.15</v>
          </cell>
          <cell r="O60">
            <v>20.89</v>
          </cell>
          <cell r="P60">
            <v>20.89</v>
          </cell>
          <cell r="R60">
            <v>21.15</v>
          </cell>
          <cell r="S60">
            <v>20.89</v>
          </cell>
          <cell r="T60">
            <v>20.89</v>
          </cell>
        </row>
        <row r="61">
          <cell r="A61">
            <v>104</v>
          </cell>
          <cell r="B61">
            <v>120.075</v>
          </cell>
          <cell r="C61">
            <v>120</v>
          </cell>
          <cell r="D61">
            <v>999</v>
          </cell>
          <cell r="E61" t="str">
            <v/>
          </cell>
          <cell r="F61">
            <v>120</v>
          </cell>
          <cell r="G61">
            <v>41</v>
          </cell>
          <cell r="H61">
            <v>56</v>
          </cell>
          <cell r="J61">
            <v>75</v>
          </cell>
          <cell r="L61" t="str">
            <v>Marek ZÁHORSKÝ</v>
          </cell>
          <cell r="M61" t="str">
            <v>Jeseník</v>
          </cell>
          <cell r="N61">
            <v>99.99</v>
          </cell>
          <cell r="O61">
            <v>99.99</v>
          </cell>
          <cell r="P61">
            <v>99.99</v>
          </cell>
          <cell r="R61">
            <v>99.99</v>
          </cell>
          <cell r="S61">
            <v>99.99</v>
          </cell>
          <cell r="T61">
            <v>99.99</v>
          </cell>
        </row>
        <row r="62">
          <cell r="A62">
            <v>78</v>
          </cell>
          <cell r="B62">
            <v>78.084999999999994</v>
          </cell>
          <cell r="C62">
            <v>78</v>
          </cell>
          <cell r="D62">
            <v>78</v>
          </cell>
          <cell r="E62">
            <v>38</v>
          </cell>
          <cell r="F62">
            <v>999</v>
          </cell>
          <cell r="G62" t="str">
            <v/>
          </cell>
          <cell r="H62">
            <v>57</v>
          </cell>
          <cell r="J62">
            <v>85</v>
          </cell>
          <cell r="L62" t="str">
            <v>Patrik JEDLIČKA</v>
          </cell>
          <cell r="M62" t="str">
            <v>Nový Jičín</v>
          </cell>
          <cell r="N62">
            <v>23.39</v>
          </cell>
          <cell r="O62">
            <v>24.74</v>
          </cell>
          <cell r="P62">
            <v>23.39</v>
          </cell>
          <cell r="R62">
            <v>23.39</v>
          </cell>
          <cell r="S62">
            <v>24.74</v>
          </cell>
          <cell r="T62">
            <v>23.39</v>
          </cell>
        </row>
        <row r="63">
          <cell r="A63">
            <v>16</v>
          </cell>
          <cell r="B63">
            <v>16.094999999999999</v>
          </cell>
          <cell r="C63">
            <v>16</v>
          </cell>
          <cell r="D63">
            <v>999</v>
          </cell>
          <cell r="E63" t="str">
            <v/>
          </cell>
          <cell r="F63">
            <v>16</v>
          </cell>
          <cell r="G63">
            <v>4</v>
          </cell>
          <cell r="H63">
            <v>58</v>
          </cell>
          <cell r="J63">
            <v>95</v>
          </cell>
          <cell r="L63" t="str">
            <v>Jan ŠINDELKA</v>
          </cell>
          <cell r="M63" t="str">
            <v>Prostějov</v>
          </cell>
          <cell r="N63">
            <v>18.47</v>
          </cell>
          <cell r="O63">
            <v>17.510000000000002</v>
          </cell>
          <cell r="P63">
            <v>17.510000000000002</v>
          </cell>
          <cell r="R63">
            <v>18.47</v>
          </cell>
          <cell r="S63">
            <v>17.510000000000002</v>
          </cell>
          <cell r="T63">
            <v>17.510000000000002</v>
          </cell>
        </row>
        <row r="64">
          <cell r="A64">
            <v>2</v>
          </cell>
          <cell r="B64">
            <v>2.1059999999999999</v>
          </cell>
          <cell r="C64">
            <v>2</v>
          </cell>
          <cell r="D64">
            <v>2</v>
          </cell>
          <cell r="E64">
            <v>2</v>
          </cell>
          <cell r="F64">
            <v>999</v>
          </cell>
          <cell r="G64" t="str">
            <v/>
          </cell>
          <cell r="H64">
            <v>59</v>
          </cell>
          <cell r="J64">
            <v>106</v>
          </cell>
          <cell r="L64" t="str">
            <v>František KUNOVSKÝ</v>
          </cell>
          <cell r="M64" t="str">
            <v>Ostrava</v>
          </cell>
          <cell r="N64">
            <v>16.53</v>
          </cell>
          <cell r="O64">
            <v>99.99</v>
          </cell>
          <cell r="P64">
            <v>16.53</v>
          </cell>
          <cell r="R64">
            <v>16.53</v>
          </cell>
          <cell r="S64">
            <v>99.99</v>
          </cell>
          <cell r="T64">
            <v>16.53</v>
          </cell>
        </row>
        <row r="65">
          <cell r="A65">
            <v>22</v>
          </cell>
          <cell r="B65">
            <v>22.114999999999998</v>
          </cell>
          <cell r="C65">
            <v>22</v>
          </cell>
          <cell r="D65">
            <v>999</v>
          </cell>
          <cell r="E65" t="str">
            <v/>
          </cell>
          <cell r="G65" t="str">
            <v xml:space="preserve"> </v>
          </cell>
          <cell r="H65">
            <v>60</v>
          </cell>
          <cell r="J65">
            <v>115</v>
          </cell>
          <cell r="L65" t="str">
            <v>Marian VARBAN</v>
          </cell>
          <cell r="M65" t="str">
            <v>Călărași</v>
          </cell>
          <cell r="N65">
            <v>18.97</v>
          </cell>
          <cell r="O65">
            <v>18.3</v>
          </cell>
          <cell r="P65">
            <v>18.3</v>
          </cell>
          <cell r="R65">
            <v>18.97</v>
          </cell>
          <cell r="S65">
            <v>18.3</v>
          </cell>
          <cell r="T65">
            <v>18.3</v>
          </cell>
        </row>
        <row r="66">
          <cell r="A66">
            <v>10</v>
          </cell>
          <cell r="B66">
            <v>9.0060000000000002</v>
          </cell>
          <cell r="C66">
            <v>9</v>
          </cell>
          <cell r="D66">
            <v>9</v>
          </cell>
          <cell r="E66">
            <v>8</v>
          </cell>
          <cell r="F66">
            <v>999</v>
          </cell>
          <cell r="G66" t="str">
            <v/>
          </cell>
          <cell r="H66">
            <v>61</v>
          </cell>
          <cell r="J66">
            <v>6</v>
          </cell>
          <cell r="L66" t="str">
            <v>Jakub GRYČ</v>
          </cell>
          <cell r="M66" t="str">
            <v>Karviná</v>
          </cell>
          <cell r="N66">
            <v>99.99</v>
          </cell>
          <cell r="O66">
            <v>17.23</v>
          </cell>
          <cell r="P66">
            <v>17.23</v>
          </cell>
          <cell r="R66">
            <v>99.99</v>
          </cell>
          <cell r="S66">
            <v>17.23</v>
          </cell>
          <cell r="T66">
            <v>17.23</v>
          </cell>
        </row>
        <row r="67">
          <cell r="A67">
            <v>75</v>
          </cell>
          <cell r="B67">
            <v>75.016000000000005</v>
          </cell>
          <cell r="C67">
            <v>75</v>
          </cell>
          <cell r="D67">
            <v>999</v>
          </cell>
          <cell r="E67" t="str">
            <v/>
          </cell>
          <cell r="F67">
            <v>75</v>
          </cell>
          <cell r="G67">
            <v>33</v>
          </cell>
          <cell r="H67">
            <v>62</v>
          </cell>
          <cell r="J67">
            <v>16</v>
          </cell>
          <cell r="L67" t="str">
            <v>Jiří ŠTÁBL</v>
          </cell>
          <cell r="M67" t="str">
            <v>Šumperk</v>
          </cell>
          <cell r="N67">
            <v>23.35</v>
          </cell>
          <cell r="O67">
            <v>22.97</v>
          </cell>
          <cell r="P67">
            <v>22.97</v>
          </cell>
          <cell r="R67">
            <v>23.35</v>
          </cell>
          <cell r="S67">
            <v>22.97</v>
          </cell>
          <cell r="T67">
            <v>22.97</v>
          </cell>
        </row>
        <row r="68">
          <cell r="A68">
            <v>7</v>
          </cell>
          <cell r="B68">
            <v>7.0259999999999998</v>
          </cell>
          <cell r="C68">
            <v>7</v>
          </cell>
          <cell r="D68">
            <v>7</v>
          </cell>
          <cell r="E68">
            <v>7</v>
          </cell>
          <cell r="F68">
            <v>999</v>
          </cell>
          <cell r="G68" t="str">
            <v/>
          </cell>
          <cell r="H68">
            <v>63</v>
          </cell>
          <cell r="J68">
            <v>26</v>
          </cell>
          <cell r="L68" t="str">
            <v>Radim HANULÍK</v>
          </cell>
          <cell r="M68" t="str">
            <v>Bruntál</v>
          </cell>
          <cell r="N68">
            <v>17.420000000000002</v>
          </cell>
          <cell r="O68">
            <v>17.149999999999999</v>
          </cell>
          <cell r="P68">
            <v>17.149999999999999</v>
          </cell>
          <cell r="R68">
            <v>17.420000000000002</v>
          </cell>
          <cell r="S68">
            <v>17.149999999999999</v>
          </cell>
          <cell r="T68">
            <v>17.149999999999999</v>
          </cell>
        </row>
        <row r="69">
          <cell r="A69">
            <v>13</v>
          </cell>
          <cell r="B69">
            <v>13.035</v>
          </cell>
          <cell r="C69">
            <v>13</v>
          </cell>
          <cell r="D69">
            <v>999</v>
          </cell>
          <cell r="E69" t="str">
            <v/>
          </cell>
          <cell r="F69">
            <v>13</v>
          </cell>
          <cell r="G69">
            <v>2</v>
          </cell>
          <cell r="H69">
            <v>64</v>
          </cell>
          <cell r="J69">
            <v>35</v>
          </cell>
          <cell r="L69" t="str">
            <v>Jaroslav ŽITNÝ</v>
          </cell>
          <cell r="M69" t="str">
            <v>Olomouc</v>
          </cell>
          <cell r="N69">
            <v>17.89</v>
          </cell>
          <cell r="O69">
            <v>17.36</v>
          </cell>
          <cell r="P69">
            <v>17.36</v>
          </cell>
          <cell r="R69">
            <v>17.89</v>
          </cell>
          <cell r="S69">
            <v>17.36</v>
          </cell>
          <cell r="T69">
            <v>17.36</v>
          </cell>
        </row>
        <row r="70">
          <cell r="A70">
            <v>77</v>
          </cell>
          <cell r="B70">
            <v>77.040999999999997</v>
          </cell>
          <cell r="C70">
            <v>77</v>
          </cell>
          <cell r="D70">
            <v>999</v>
          </cell>
          <cell r="E70" t="str">
            <v/>
          </cell>
          <cell r="F70">
            <v>77</v>
          </cell>
          <cell r="G70">
            <v>34</v>
          </cell>
          <cell r="H70">
            <v>65</v>
          </cell>
          <cell r="J70">
            <v>41</v>
          </cell>
          <cell r="L70" t="str">
            <v>Marek FUCIMAN</v>
          </cell>
          <cell r="M70" t="str">
            <v>Frýdek-Místek</v>
          </cell>
          <cell r="N70">
            <v>99.99</v>
          </cell>
          <cell r="O70">
            <v>23.14</v>
          </cell>
          <cell r="P70">
            <v>23.14</v>
          </cell>
          <cell r="R70">
            <v>99.99</v>
          </cell>
          <cell r="S70">
            <v>23.14</v>
          </cell>
          <cell r="T70">
            <v>23.14</v>
          </cell>
        </row>
        <row r="71">
          <cell r="A71">
            <v>25</v>
          </cell>
          <cell r="B71">
            <v>25.056999999999999</v>
          </cell>
          <cell r="C71">
            <v>25</v>
          </cell>
          <cell r="D71">
            <v>999</v>
          </cell>
          <cell r="E71" t="str">
            <v/>
          </cell>
          <cell r="F71">
            <v>25</v>
          </cell>
          <cell r="G71">
            <v>7</v>
          </cell>
          <cell r="H71">
            <v>66</v>
          </cell>
          <cell r="J71">
            <v>57</v>
          </cell>
          <cell r="L71" t="str">
            <v>Pavel BERNHAUER</v>
          </cell>
          <cell r="M71" t="str">
            <v>Přerov</v>
          </cell>
          <cell r="N71">
            <v>18.88</v>
          </cell>
          <cell r="O71">
            <v>18.64</v>
          </cell>
          <cell r="P71">
            <v>18.64</v>
          </cell>
          <cell r="R71">
            <v>18.88</v>
          </cell>
          <cell r="S71">
            <v>18.64</v>
          </cell>
          <cell r="T71">
            <v>18.64</v>
          </cell>
        </row>
        <row r="72">
          <cell r="A72">
            <v>37</v>
          </cell>
          <cell r="B72">
            <v>37.07</v>
          </cell>
          <cell r="C72">
            <v>37</v>
          </cell>
          <cell r="D72">
            <v>37</v>
          </cell>
          <cell r="E72">
            <v>19</v>
          </cell>
          <cell r="F72">
            <v>999</v>
          </cell>
          <cell r="G72" t="str">
            <v/>
          </cell>
          <cell r="H72">
            <v>67</v>
          </cell>
          <cell r="J72">
            <v>70</v>
          </cell>
          <cell r="L72" t="str">
            <v>Vít PETEREK</v>
          </cell>
          <cell r="M72" t="str">
            <v>Opava</v>
          </cell>
          <cell r="N72">
            <v>99.99</v>
          </cell>
          <cell r="O72">
            <v>19.62</v>
          </cell>
          <cell r="P72">
            <v>19.62</v>
          </cell>
          <cell r="R72">
            <v>99.99</v>
          </cell>
          <cell r="S72">
            <v>19.62</v>
          </cell>
          <cell r="T72">
            <v>19.62</v>
          </cell>
        </row>
        <row r="73">
          <cell r="A73">
            <v>105</v>
          </cell>
          <cell r="B73">
            <v>120.07599999999999</v>
          </cell>
          <cell r="C73">
            <v>120</v>
          </cell>
          <cell r="D73">
            <v>999</v>
          </cell>
          <cell r="E73" t="str">
            <v/>
          </cell>
          <cell r="F73">
            <v>120</v>
          </cell>
          <cell r="G73">
            <v>41</v>
          </cell>
          <cell r="H73">
            <v>68</v>
          </cell>
          <cell r="J73">
            <v>76</v>
          </cell>
          <cell r="L73" t="str">
            <v>Milan SMATANA</v>
          </cell>
          <cell r="M73" t="str">
            <v>Jeseník</v>
          </cell>
          <cell r="N73">
            <v>99.99</v>
          </cell>
          <cell r="O73">
            <v>99.99</v>
          </cell>
          <cell r="P73">
            <v>99.99</v>
          </cell>
          <cell r="R73">
            <v>99.99</v>
          </cell>
          <cell r="S73">
            <v>99.99</v>
          </cell>
          <cell r="T73">
            <v>99.99</v>
          </cell>
        </row>
        <row r="74">
          <cell r="A74">
            <v>64</v>
          </cell>
          <cell r="B74">
            <v>64.085999999999999</v>
          </cell>
          <cell r="C74">
            <v>64</v>
          </cell>
          <cell r="D74">
            <v>64</v>
          </cell>
          <cell r="E74">
            <v>31</v>
          </cell>
          <cell r="F74">
            <v>999</v>
          </cell>
          <cell r="G74" t="str">
            <v/>
          </cell>
          <cell r="H74">
            <v>69</v>
          </cell>
          <cell r="J74">
            <v>86</v>
          </cell>
          <cell r="L74" t="str">
            <v>Lubomír ADAM</v>
          </cell>
          <cell r="M74" t="str">
            <v>Nový Jičín</v>
          </cell>
          <cell r="N74">
            <v>23.33</v>
          </cell>
          <cell r="O74">
            <v>21.79</v>
          </cell>
          <cell r="P74">
            <v>21.79</v>
          </cell>
          <cell r="R74">
            <v>23.33</v>
          </cell>
          <cell r="S74">
            <v>21.79</v>
          </cell>
          <cell r="T74">
            <v>21.79</v>
          </cell>
        </row>
        <row r="75">
          <cell r="A75">
            <v>51</v>
          </cell>
          <cell r="B75">
            <v>51.095999999999997</v>
          </cell>
          <cell r="C75">
            <v>51</v>
          </cell>
          <cell r="D75">
            <v>999</v>
          </cell>
          <cell r="E75" t="str">
            <v/>
          </cell>
          <cell r="F75">
            <v>51</v>
          </cell>
          <cell r="G75">
            <v>20</v>
          </cell>
          <cell r="H75">
            <v>70</v>
          </cell>
          <cell r="J75">
            <v>96</v>
          </cell>
          <cell r="L75" t="str">
            <v>David OCHMAN</v>
          </cell>
          <cell r="M75" t="str">
            <v>Prostějov</v>
          </cell>
          <cell r="N75">
            <v>20.54</v>
          </cell>
          <cell r="O75">
            <v>99.99</v>
          </cell>
          <cell r="P75">
            <v>20.54</v>
          </cell>
          <cell r="R75">
            <v>20.54</v>
          </cell>
          <cell r="S75">
            <v>99.99</v>
          </cell>
          <cell r="T75">
            <v>20.54</v>
          </cell>
        </row>
        <row r="76">
          <cell r="A76">
            <v>3</v>
          </cell>
          <cell r="B76">
            <v>3.1070000000000002</v>
          </cell>
          <cell r="C76">
            <v>3</v>
          </cell>
          <cell r="D76">
            <v>3</v>
          </cell>
          <cell r="E76">
            <v>3</v>
          </cell>
          <cell r="F76">
            <v>999</v>
          </cell>
          <cell r="G76" t="str">
            <v/>
          </cell>
          <cell r="H76">
            <v>71</v>
          </cell>
          <cell r="J76">
            <v>107</v>
          </cell>
          <cell r="L76" t="str">
            <v>Pavel KRPEC</v>
          </cell>
          <cell r="M76" t="str">
            <v>Ostrava</v>
          </cell>
          <cell r="N76">
            <v>99.99</v>
          </cell>
          <cell r="O76">
            <v>16.579999999999998</v>
          </cell>
          <cell r="P76">
            <v>16.579999999999998</v>
          </cell>
          <cell r="R76">
            <v>99.99</v>
          </cell>
          <cell r="S76">
            <v>16.579999999999998</v>
          </cell>
          <cell r="T76">
            <v>16.579999999999998</v>
          </cell>
        </row>
        <row r="77">
          <cell r="A77">
            <v>79</v>
          </cell>
          <cell r="B77">
            <v>79.116</v>
          </cell>
          <cell r="C77">
            <v>79</v>
          </cell>
          <cell r="D77">
            <v>999</v>
          </cell>
          <cell r="E77" t="str">
            <v/>
          </cell>
          <cell r="G77" t="str">
            <v xml:space="preserve"> </v>
          </cell>
          <cell r="H77">
            <v>72</v>
          </cell>
          <cell r="J77">
            <v>116</v>
          </cell>
          <cell r="L77" t="str">
            <v>Daniel RUCAREANU</v>
          </cell>
          <cell r="M77" t="str">
            <v>Călărași</v>
          </cell>
          <cell r="N77">
            <v>99.99</v>
          </cell>
          <cell r="O77">
            <v>23.48</v>
          </cell>
          <cell r="P77">
            <v>23.48</v>
          </cell>
          <cell r="R77">
            <v>99.99</v>
          </cell>
          <cell r="S77">
            <v>23.48</v>
          </cell>
          <cell r="T77">
            <v>23.48</v>
          </cell>
        </row>
        <row r="78">
          <cell r="A78">
            <v>17</v>
          </cell>
          <cell r="B78">
            <v>17.007999999999999</v>
          </cell>
          <cell r="C78">
            <v>17</v>
          </cell>
          <cell r="D78">
            <v>17</v>
          </cell>
          <cell r="E78">
            <v>13</v>
          </cell>
          <cell r="F78">
            <v>999</v>
          </cell>
          <cell r="G78" t="str">
            <v/>
          </cell>
          <cell r="H78">
            <v>73</v>
          </cell>
          <cell r="J78">
            <v>8</v>
          </cell>
          <cell r="L78" t="str">
            <v>Aleš MASNÝ</v>
          </cell>
          <cell r="M78" t="str">
            <v>Karviná</v>
          </cell>
          <cell r="N78">
            <v>17.96</v>
          </cell>
          <cell r="O78">
            <v>17.66</v>
          </cell>
          <cell r="P78">
            <v>17.66</v>
          </cell>
          <cell r="R78">
            <v>17.96</v>
          </cell>
          <cell r="S78">
            <v>17.66</v>
          </cell>
          <cell r="T78">
            <v>17.66</v>
          </cell>
        </row>
        <row r="79">
          <cell r="A79">
            <v>52</v>
          </cell>
          <cell r="B79">
            <v>52.017000000000003</v>
          </cell>
          <cell r="C79">
            <v>52</v>
          </cell>
          <cell r="D79">
            <v>999</v>
          </cell>
          <cell r="E79" t="str">
            <v/>
          </cell>
          <cell r="F79">
            <v>52</v>
          </cell>
          <cell r="G79">
            <v>21</v>
          </cell>
          <cell r="H79">
            <v>74</v>
          </cell>
          <cell r="J79">
            <v>17</v>
          </cell>
          <cell r="L79" t="str">
            <v>Jakub ONDRUCH</v>
          </cell>
          <cell r="M79" t="str">
            <v>Šumperk</v>
          </cell>
          <cell r="N79">
            <v>23.17</v>
          </cell>
          <cell r="O79">
            <v>20.74</v>
          </cell>
          <cell r="P79">
            <v>20.74</v>
          </cell>
          <cell r="R79">
            <v>23.17</v>
          </cell>
          <cell r="S79">
            <v>20.74</v>
          </cell>
          <cell r="T79">
            <v>20.74</v>
          </cell>
        </row>
        <row r="80">
          <cell r="A80">
            <v>55</v>
          </cell>
          <cell r="B80">
            <v>55.027000000000001</v>
          </cell>
          <cell r="C80">
            <v>55</v>
          </cell>
          <cell r="D80">
            <v>55</v>
          </cell>
          <cell r="E80">
            <v>27</v>
          </cell>
          <cell r="F80">
            <v>999</v>
          </cell>
          <cell r="G80" t="str">
            <v/>
          </cell>
          <cell r="H80">
            <v>75</v>
          </cell>
          <cell r="J80">
            <v>27</v>
          </cell>
          <cell r="L80" t="str">
            <v>Jan MICHL-BERNÁRD</v>
          </cell>
          <cell r="M80" t="str">
            <v>Bruntál</v>
          </cell>
          <cell r="N80">
            <v>21.06</v>
          </cell>
          <cell r="O80">
            <v>99.99</v>
          </cell>
          <cell r="P80">
            <v>21.06</v>
          </cell>
          <cell r="R80">
            <v>21.06</v>
          </cell>
          <cell r="S80">
            <v>99.99</v>
          </cell>
          <cell r="T80">
            <v>21.06</v>
          </cell>
        </row>
        <row r="81">
          <cell r="A81">
            <v>19</v>
          </cell>
          <cell r="B81">
            <v>19.04</v>
          </cell>
          <cell r="C81">
            <v>19</v>
          </cell>
          <cell r="D81">
            <v>999</v>
          </cell>
          <cell r="E81" t="str">
            <v/>
          </cell>
          <cell r="F81">
            <v>19</v>
          </cell>
          <cell r="G81">
            <v>5</v>
          </cell>
          <cell r="H81">
            <v>76</v>
          </cell>
          <cell r="J81">
            <v>40</v>
          </cell>
          <cell r="L81" t="str">
            <v>Jiří MAREŠ</v>
          </cell>
          <cell r="M81" t="str">
            <v>Olomouc</v>
          </cell>
          <cell r="N81">
            <v>17.899999999999999</v>
          </cell>
          <cell r="O81">
            <v>18.36</v>
          </cell>
          <cell r="P81">
            <v>17.899999999999999</v>
          </cell>
          <cell r="R81">
            <v>17.899999999999999</v>
          </cell>
          <cell r="S81">
            <v>18.36</v>
          </cell>
          <cell r="T81">
            <v>17.899999999999999</v>
          </cell>
        </row>
        <row r="82">
          <cell r="A82">
            <v>67</v>
          </cell>
          <cell r="B82">
            <v>67.048000000000002</v>
          </cell>
          <cell r="C82">
            <v>67</v>
          </cell>
          <cell r="D82">
            <v>999</v>
          </cell>
          <cell r="E82" t="str">
            <v/>
          </cell>
          <cell r="F82">
            <v>67</v>
          </cell>
          <cell r="G82">
            <v>28</v>
          </cell>
          <cell r="H82">
            <v>77</v>
          </cell>
          <cell r="J82">
            <v>48</v>
          </cell>
          <cell r="L82" t="str">
            <v>Pavel VONDRÁČEK</v>
          </cell>
          <cell r="M82" t="str">
            <v>Frýdek-Místek</v>
          </cell>
          <cell r="N82">
            <v>23.99</v>
          </cell>
          <cell r="O82">
            <v>22.08</v>
          </cell>
          <cell r="P82">
            <v>22.08</v>
          </cell>
          <cell r="R82">
            <v>23.99</v>
          </cell>
          <cell r="S82">
            <v>22.08</v>
          </cell>
          <cell r="T82">
            <v>22.08</v>
          </cell>
        </row>
        <row r="83">
          <cell r="A83">
            <v>53</v>
          </cell>
          <cell r="B83">
            <v>53.058</v>
          </cell>
          <cell r="C83">
            <v>53</v>
          </cell>
          <cell r="D83">
            <v>999</v>
          </cell>
          <cell r="E83" t="str">
            <v/>
          </cell>
          <cell r="F83">
            <v>53</v>
          </cell>
          <cell r="G83">
            <v>22</v>
          </cell>
          <cell r="H83">
            <v>78</v>
          </cell>
          <cell r="J83">
            <v>58</v>
          </cell>
          <cell r="L83" t="str">
            <v>Ondřej PLESNÍK</v>
          </cell>
          <cell r="M83" t="str">
            <v>Přerov</v>
          </cell>
          <cell r="N83">
            <v>20.77</v>
          </cell>
          <cell r="O83">
            <v>20.9</v>
          </cell>
          <cell r="P83">
            <v>20.77</v>
          </cell>
          <cell r="R83">
            <v>20.77</v>
          </cell>
          <cell r="S83">
            <v>20.9</v>
          </cell>
          <cell r="T83">
            <v>20.77</v>
          </cell>
        </row>
        <row r="84">
          <cell r="A84">
            <v>49</v>
          </cell>
          <cell r="B84">
            <v>49.067999999999998</v>
          </cell>
          <cell r="C84">
            <v>49</v>
          </cell>
          <cell r="D84">
            <v>49</v>
          </cell>
          <cell r="E84">
            <v>24</v>
          </cell>
          <cell r="F84">
            <v>999</v>
          </cell>
          <cell r="G84" t="str">
            <v/>
          </cell>
          <cell r="H84">
            <v>79</v>
          </cell>
          <cell r="J84">
            <v>68</v>
          </cell>
          <cell r="L84" t="str">
            <v>Tomáš STOKLASA</v>
          </cell>
          <cell r="M84" t="str">
            <v>Opava</v>
          </cell>
          <cell r="N84">
            <v>20.5</v>
          </cell>
          <cell r="O84">
            <v>99.99</v>
          </cell>
          <cell r="P84">
            <v>20.5</v>
          </cell>
          <cell r="R84">
            <v>20.5</v>
          </cell>
          <cell r="S84">
            <v>99.99</v>
          </cell>
          <cell r="T84">
            <v>20.5</v>
          </cell>
        </row>
        <row r="85">
          <cell r="A85">
            <v>107</v>
          </cell>
          <cell r="B85">
            <v>120.078</v>
          </cell>
          <cell r="C85">
            <v>120</v>
          </cell>
          <cell r="D85">
            <v>999</v>
          </cell>
          <cell r="E85" t="str">
            <v/>
          </cell>
          <cell r="F85">
            <v>120</v>
          </cell>
          <cell r="G85">
            <v>41</v>
          </cell>
          <cell r="H85">
            <v>80</v>
          </cell>
          <cell r="J85">
            <v>78</v>
          </cell>
          <cell r="L85" t="str">
            <v>Martin SUROVÝCH</v>
          </cell>
          <cell r="M85" t="str">
            <v>Jeseník</v>
          </cell>
          <cell r="N85">
            <v>99.99</v>
          </cell>
          <cell r="O85">
            <v>99.99</v>
          </cell>
          <cell r="P85">
            <v>99.99</v>
          </cell>
          <cell r="R85">
            <v>99.99</v>
          </cell>
          <cell r="S85">
            <v>99.99</v>
          </cell>
          <cell r="T85">
            <v>99.99</v>
          </cell>
        </row>
        <row r="86">
          <cell r="A86">
            <v>74</v>
          </cell>
          <cell r="B86">
            <v>74.087000000000003</v>
          </cell>
          <cell r="C86">
            <v>74</v>
          </cell>
          <cell r="D86">
            <v>74</v>
          </cell>
          <cell r="E86">
            <v>36</v>
          </cell>
          <cell r="F86">
            <v>999</v>
          </cell>
          <cell r="G86" t="str">
            <v/>
          </cell>
          <cell r="H86">
            <v>81</v>
          </cell>
          <cell r="J86">
            <v>87</v>
          </cell>
          <cell r="L86" t="str">
            <v>Lukáš JELŠÍK</v>
          </cell>
          <cell r="M86" t="str">
            <v>Nový Jičín</v>
          </cell>
          <cell r="N86">
            <v>22.64</v>
          </cell>
          <cell r="O86">
            <v>99.99</v>
          </cell>
          <cell r="P86">
            <v>22.64</v>
          </cell>
          <cell r="R86">
            <v>22.64</v>
          </cell>
          <cell r="S86">
            <v>99.99</v>
          </cell>
          <cell r="T86">
            <v>22.64</v>
          </cell>
        </row>
        <row r="87">
          <cell r="A87">
            <v>112</v>
          </cell>
          <cell r="B87">
            <v>120.09699999999999</v>
          </cell>
          <cell r="C87">
            <v>120</v>
          </cell>
          <cell r="D87">
            <v>999</v>
          </cell>
          <cell r="E87" t="str">
            <v/>
          </cell>
          <cell r="F87">
            <v>120</v>
          </cell>
          <cell r="G87">
            <v>41</v>
          </cell>
          <cell r="H87">
            <v>82</v>
          </cell>
          <cell r="J87">
            <v>97</v>
          </cell>
          <cell r="L87" t="str">
            <v>Petr OŠLEJŠEK</v>
          </cell>
          <cell r="M87" t="str">
            <v>Prostějov</v>
          </cell>
          <cell r="N87">
            <v>99.99</v>
          </cell>
          <cell r="O87">
            <v>99.99</v>
          </cell>
          <cell r="P87">
            <v>99.99</v>
          </cell>
          <cell r="R87">
            <v>99.99</v>
          </cell>
          <cell r="S87">
            <v>99.99</v>
          </cell>
          <cell r="T87">
            <v>99.99</v>
          </cell>
        </row>
        <row r="88">
          <cell r="A88">
            <v>116</v>
          </cell>
          <cell r="B88">
            <v>120.108</v>
          </cell>
          <cell r="C88">
            <v>120</v>
          </cell>
          <cell r="D88">
            <v>120</v>
          </cell>
          <cell r="E88">
            <v>40</v>
          </cell>
          <cell r="F88">
            <v>999</v>
          </cell>
          <cell r="G88" t="str">
            <v/>
          </cell>
          <cell r="H88">
            <v>83</v>
          </cell>
          <cell r="J88">
            <v>108</v>
          </cell>
          <cell r="L88" t="str">
            <v>Milan ONDERKA</v>
          </cell>
          <cell r="M88" t="str">
            <v>Ostrava</v>
          </cell>
          <cell r="N88">
            <v>99.99</v>
          </cell>
          <cell r="O88">
            <v>99.99</v>
          </cell>
          <cell r="P88">
            <v>99.99</v>
          </cell>
          <cell r="R88">
            <v>99.99</v>
          </cell>
          <cell r="S88">
            <v>99.99</v>
          </cell>
          <cell r="T88">
            <v>99.99</v>
          </cell>
        </row>
        <row r="89">
          <cell r="A89">
            <v>118</v>
          </cell>
          <cell r="B89">
            <v>120.117</v>
          </cell>
          <cell r="C89">
            <v>120</v>
          </cell>
          <cell r="D89">
            <v>999</v>
          </cell>
          <cell r="E89" t="str">
            <v/>
          </cell>
          <cell r="G89" t="str">
            <v xml:space="preserve"> </v>
          </cell>
          <cell r="H89">
            <v>84</v>
          </cell>
          <cell r="J89">
            <v>117</v>
          </cell>
          <cell r="L89" t="str">
            <v>Nicusor DINU</v>
          </cell>
          <cell r="M89" t="str">
            <v>Călărași</v>
          </cell>
          <cell r="N89">
            <v>99.99</v>
          </cell>
          <cell r="O89">
            <v>99.99</v>
          </cell>
          <cell r="P89">
            <v>99.99</v>
          </cell>
          <cell r="R89">
            <v>99.99</v>
          </cell>
          <cell r="S89">
            <v>99.99</v>
          </cell>
          <cell r="T89">
            <v>99.99</v>
          </cell>
        </row>
        <row r="90">
          <cell r="A90">
            <v>4</v>
          </cell>
          <cell r="B90">
            <v>4.01</v>
          </cell>
          <cell r="C90">
            <v>4</v>
          </cell>
          <cell r="D90">
            <v>4</v>
          </cell>
          <cell r="E90">
            <v>4</v>
          </cell>
          <cell r="F90">
            <v>999</v>
          </cell>
          <cell r="G90" t="str">
            <v/>
          </cell>
          <cell r="H90">
            <v>85</v>
          </cell>
          <cell r="J90">
            <v>10</v>
          </cell>
          <cell r="L90" t="str">
            <v>Jan VYVIAL</v>
          </cell>
          <cell r="M90" t="str">
            <v>Karviná</v>
          </cell>
          <cell r="N90">
            <v>16.850000000000001</v>
          </cell>
          <cell r="O90">
            <v>99.99</v>
          </cell>
          <cell r="P90">
            <v>16.850000000000001</v>
          </cell>
          <cell r="R90">
            <v>16.850000000000001</v>
          </cell>
          <cell r="S90">
            <v>99.99</v>
          </cell>
          <cell r="T90">
            <v>16.850000000000001</v>
          </cell>
        </row>
        <row r="91">
          <cell r="A91">
            <v>59</v>
          </cell>
          <cell r="B91">
            <v>59.018000000000001</v>
          </cell>
          <cell r="C91">
            <v>59</v>
          </cell>
          <cell r="D91">
            <v>999</v>
          </cell>
          <cell r="E91" t="str">
            <v/>
          </cell>
          <cell r="F91">
            <v>59</v>
          </cell>
          <cell r="G91">
            <v>24</v>
          </cell>
          <cell r="H91">
            <v>86</v>
          </cell>
          <cell r="J91">
            <v>18</v>
          </cell>
          <cell r="L91" t="str">
            <v>Jaroslav HÝBL</v>
          </cell>
          <cell r="M91" t="str">
            <v>Šumperk</v>
          </cell>
          <cell r="N91">
            <v>99.99</v>
          </cell>
          <cell r="O91">
            <v>21.35</v>
          </cell>
          <cell r="P91">
            <v>21.35</v>
          </cell>
          <cell r="R91">
            <v>99.99</v>
          </cell>
          <cell r="S91">
            <v>21.35</v>
          </cell>
          <cell r="T91">
            <v>21.35</v>
          </cell>
        </row>
        <row r="92">
          <cell r="A92">
            <v>61</v>
          </cell>
          <cell r="B92">
            <v>61.029000000000003</v>
          </cell>
          <cell r="C92">
            <v>61</v>
          </cell>
          <cell r="D92">
            <v>61</v>
          </cell>
          <cell r="E92">
            <v>30</v>
          </cell>
          <cell r="F92">
            <v>999</v>
          </cell>
          <cell r="G92" t="str">
            <v/>
          </cell>
          <cell r="H92">
            <v>87</v>
          </cell>
          <cell r="J92">
            <v>29</v>
          </cell>
          <cell r="L92" t="str">
            <v>Ondřej CHALUPA</v>
          </cell>
          <cell r="M92" t="str">
            <v>Bruntál</v>
          </cell>
          <cell r="N92">
            <v>21.52</v>
          </cell>
          <cell r="O92">
            <v>21.55</v>
          </cell>
          <cell r="P92">
            <v>21.52</v>
          </cell>
          <cell r="R92">
            <v>21.52</v>
          </cell>
          <cell r="S92">
            <v>21.55</v>
          </cell>
          <cell r="T92">
            <v>21.52</v>
          </cell>
        </row>
        <row r="93">
          <cell r="A93">
            <v>81</v>
          </cell>
          <cell r="B93">
            <v>81.031000000000006</v>
          </cell>
          <cell r="C93">
            <v>81</v>
          </cell>
          <cell r="D93">
            <v>999</v>
          </cell>
          <cell r="E93" t="str">
            <v/>
          </cell>
          <cell r="F93">
            <v>81</v>
          </cell>
          <cell r="G93">
            <v>36</v>
          </cell>
          <cell r="H93">
            <v>88</v>
          </cell>
          <cell r="J93">
            <v>31</v>
          </cell>
          <cell r="L93" t="str">
            <v>Jan HLAVINKA</v>
          </cell>
          <cell r="M93" t="str">
            <v>Olomouc</v>
          </cell>
          <cell r="N93">
            <v>23.76</v>
          </cell>
          <cell r="O93">
            <v>23.77</v>
          </cell>
          <cell r="P93">
            <v>23.76</v>
          </cell>
          <cell r="R93">
            <v>23.76</v>
          </cell>
          <cell r="S93">
            <v>23.77</v>
          </cell>
          <cell r="T93">
            <v>23.76</v>
          </cell>
        </row>
        <row r="94">
          <cell r="A94">
            <v>32</v>
          </cell>
          <cell r="B94">
            <v>32.045999999999999</v>
          </cell>
          <cell r="C94">
            <v>32</v>
          </cell>
          <cell r="D94">
            <v>999</v>
          </cell>
          <cell r="E94" t="str">
            <v/>
          </cell>
          <cell r="F94">
            <v>32</v>
          </cell>
          <cell r="G94">
            <v>11</v>
          </cell>
          <cell r="H94">
            <v>89</v>
          </cell>
          <cell r="J94">
            <v>46</v>
          </cell>
          <cell r="L94" t="str">
            <v>Jiří HRČEK</v>
          </cell>
          <cell r="M94" t="str">
            <v>Frýdek-Místek</v>
          </cell>
          <cell r="N94">
            <v>20.82</v>
          </cell>
          <cell r="O94">
            <v>19.03</v>
          </cell>
          <cell r="P94">
            <v>19.03</v>
          </cell>
          <cell r="R94">
            <v>20.82</v>
          </cell>
          <cell r="S94">
            <v>19.03</v>
          </cell>
          <cell r="T94">
            <v>19.03</v>
          </cell>
        </row>
        <row r="95">
          <cell r="A95">
            <v>35</v>
          </cell>
          <cell r="B95">
            <v>35.06</v>
          </cell>
          <cell r="C95">
            <v>35</v>
          </cell>
          <cell r="D95">
            <v>999</v>
          </cell>
          <cell r="E95" t="str">
            <v/>
          </cell>
          <cell r="F95">
            <v>35</v>
          </cell>
          <cell r="G95">
            <v>13</v>
          </cell>
          <cell r="H95">
            <v>90</v>
          </cell>
          <cell r="J95">
            <v>60</v>
          </cell>
          <cell r="L95" t="str">
            <v>Ladislav PATRMAN</v>
          </cell>
          <cell r="M95" t="str">
            <v>Přerov</v>
          </cell>
          <cell r="N95">
            <v>19.37</v>
          </cell>
          <cell r="O95">
            <v>99.99</v>
          </cell>
          <cell r="P95">
            <v>19.37</v>
          </cell>
          <cell r="R95">
            <v>19.37</v>
          </cell>
          <cell r="S95">
            <v>99.99</v>
          </cell>
          <cell r="T95">
            <v>19.37</v>
          </cell>
        </row>
        <row r="96">
          <cell r="A96">
            <v>56</v>
          </cell>
          <cell r="B96">
            <v>56.064</v>
          </cell>
          <cell r="C96">
            <v>56</v>
          </cell>
          <cell r="D96">
            <v>56</v>
          </cell>
          <cell r="E96">
            <v>28</v>
          </cell>
          <cell r="F96">
            <v>999</v>
          </cell>
          <cell r="G96" t="str">
            <v/>
          </cell>
          <cell r="H96">
            <v>91</v>
          </cell>
          <cell r="J96">
            <v>64</v>
          </cell>
          <cell r="L96" t="str">
            <v>Jan ČERNÝ</v>
          </cell>
          <cell r="M96" t="str">
            <v>Opava</v>
          </cell>
          <cell r="N96">
            <v>21.43</v>
          </cell>
          <cell r="O96">
            <v>21.21</v>
          </cell>
          <cell r="P96">
            <v>21.21</v>
          </cell>
          <cell r="R96">
            <v>21.43</v>
          </cell>
          <cell r="S96">
            <v>21.21</v>
          </cell>
          <cell r="T96">
            <v>21.21</v>
          </cell>
        </row>
        <row r="97">
          <cell r="A97">
            <v>108</v>
          </cell>
          <cell r="B97">
            <v>120.07899999999999</v>
          </cell>
          <cell r="C97">
            <v>120</v>
          </cell>
          <cell r="D97">
            <v>999</v>
          </cell>
          <cell r="E97" t="str">
            <v/>
          </cell>
          <cell r="F97">
            <v>120</v>
          </cell>
          <cell r="G97">
            <v>41</v>
          </cell>
          <cell r="H97">
            <v>92</v>
          </cell>
          <cell r="J97">
            <v>79</v>
          </cell>
          <cell r="L97" t="str">
            <v>Martin TONHAUSER</v>
          </cell>
          <cell r="M97" t="str">
            <v>Jeseník</v>
          </cell>
          <cell r="N97">
            <v>99.99</v>
          </cell>
          <cell r="O97">
            <v>99.99</v>
          </cell>
          <cell r="P97">
            <v>99.99</v>
          </cell>
          <cell r="R97">
            <v>99.99</v>
          </cell>
          <cell r="S97">
            <v>99.99</v>
          </cell>
          <cell r="T97">
            <v>99.99</v>
          </cell>
        </row>
        <row r="98">
          <cell r="A98">
            <v>65</v>
          </cell>
          <cell r="B98">
            <v>65.09</v>
          </cell>
          <cell r="C98">
            <v>65</v>
          </cell>
          <cell r="D98">
            <v>65</v>
          </cell>
          <cell r="E98">
            <v>32</v>
          </cell>
          <cell r="F98">
            <v>999</v>
          </cell>
          <cell r="G98" t="str">
            <v/>
          </cell>
          <cell r="H98">
            <v>93</v>
          </cell>
          <cell r="J98">
            <v>90</v>
          </cell>
          <cell r="L98" t="str">
            <v>Jiří ŠEVČÍK</v>
          </cell>
          <cell r="M98" t="str">
            <v>Nový Jičín</v>
          </cell>
          <cell r="N98">
            <v>27.03</v>
          </cell>
          <cell r="O98">
            <v>21.88</v>
          </cell>
          <cell r="P98">
            <v>21.88</v>
          </cell>
          <cell r="R98">
            <v>27.03</v>
          </cell>
          <cell r="S98">
            <v>21.88</v>
          </cell>
          <cell r="T98">
            <v>21.88</v>
          </cell>
        </row>
        <row r="99">
          <cell r="A99">
            <v>82</v>
          </cell>
          <cell r="B99">
            <v>82.097999999999999</v>
          </cell>
          <cell r="C99">
            <v>82</v>
          </cell>
          <cell r="D99">
            <v>999</v>
          </cell>
          <cell r="E99" t="str">
            <v/>
          </cell>
          <cell r="F99">
            <v>82</v>
          </cell>
          <cell r="G99">
            <v>37</v>
          </cell>
          <cell r="H99">
            <v>94</v>
          </cell>
          <cell r="J99">
            <v>98</v>
          </cell>
          <cell r="L99" t="str">
            <v>Jiří POKOVBA</v>
          </cell>
          <cell r="M99" t="str">
            <v>Prostějov</v>
          </cell>
          <cell r="N99">
            <v>23.79</v>
          </cell>
          <cell r="O99">
            <v>99.99</v>
          </cell>
          <cell r="P99">
            <v>23.79</v>
          </cell>
          <cell r="R99">
            <v>23.79</v>
          </cell>
          <cell r="S99">
            <v>99.99</v>
          </cell>
          <cell r="T99">
            <v>23.79</v>
          </cell>
        </row>
        <row r="100">
          <cell r="A100">
            <v>47</v>
          </cell>
          <cell r="B100">
            <v>47.109000000000002</v>
          </cell>
          <cell r="C100">
            <v>47</v>
          </cell>
          <cell r="D100">
            <v>47</v>
          </cell>
          <cell r="E100">
            <v>23</v>
          </cell>
          <cell r="F100">
            <v>999</v>
          </cell>
          <cell r="G100" t="str">
            <v/>
          </cell>
          <cell r="H100">
            <v>95</v>
          </cell>
          <cell r="J100">
            <v>109</v>
          </cell>
          <cell r="L100" t="str">
            <v>Tomáš MONSPORT</v>
          </cell>
          <cell r="M100" t="str">
            <v>Ostrava</v>
          </cell>
          <cell r="N100">
            <v>24.39</v>
          </cell>
          <cell r="O100">
            <v>20.18</v>
          </cell>
          <cell r="P100">
            <v>20.18</v>
          </cell>
          <cell r="R100">
            <v>24.39</v>
          </cell>
          <cell r="S100">
            <v>20.18</v>
          </cell>
          <cell r="T100">
            <v>20.18</v>
          </cell>
        </row>
        <row r="101">
          <cell r="A101">
            <v>26</v>
          </cell>
          <cell r="B101">
            <v>26.117999999999999</v>
          </cell>
          <cell r="C101">
            <v>26</v>
          </cell>
          <cell r="D101">
            <v>999</v>
          </cell>
          <cell r="E101" t="str">
            <v/>
          </cell>
          <cell r="G101" t="str">
            <v xml:space="preserve"> </v>
          </cell>
          <cell r="H101">
            <v>96</v>
          </cell>
          <cell r="J101">
            <v>118</v>
          </cell>
          <cell r="L101" t="str">
            <v>George MARTIN</v>
          </cell>
          <cell r="M101" t="str">
            <v>Călărași</v>
          </cell>
          <cell r="N101">
            <v>18.68</v>
          </cell>
          <cell r="O101">
            <v>99.99</v>
          </cell>
          <cell r="P101">
            <v>18.68</v>
          </cell>
          <cell r="R101">
            <v>18.68</v>
          </cell>
          <cell r="S101">
            <v>99.99</v>
          </cell>
          <cell r="T101">
            <v>18.68</v>
          </cell>
        </row>
        <row r="102">
          <cell r="A102">
            <v>87</v>
          </cell>
          <cell r="B102">
            <v>120.004</v>
          </cell>
          <cell r="C102">
            <v>120</v>
          </cell>
          <cell r="D102">
            <v>120</v>
          </cell>
          <cell r="E102">
            <v>40</v>
          </cell>
          <cell r="F102">
            <v>999</v>
          </cell>
          <cell r="G102" t="str">
            <v/>
          </cell>
          <cell r="H102">
            <v>97</v>
          </cell>
          <cell r="J102">
            <v>4</v>
          </cell>
          <cell r="L102" t="str">
            <v>neobsazen</v>
          </cell>
          <cell r="M102" t="str">
            <v>Karviná</v>
          </cell>
          <cell r="N102">
            <v>99.99</v>
          </cell>
          <cell r="O102">
            <v>99.99</v>
          </cell>
          <cell r="P102">
            <v>99.99</v>
          </cell>
          <cell r="R102">
            <v>99.99</v>
          </cell>
          <cell r="S102">
            <v>99.99</v>
          </cell>
          <cell r="T102">
            <v>99.99</v>
          </cell>
        </row>
        <row r="103">
          <cell r="A103">
            <v>88</v>
          </cell>
          <cell r="B103">
            <v>120.009</v>
          </cell>
          <cell r="C103">
            <v>120</v>
          </cell>
          <cell r="D103">
            <v>120</v>
          </cell>
          <cell r="E103">
            <v>40</v>
          </cell>
          <cell r="F103">
            <v>999</v>
          </cell>
          <cell r="G103" t="str">
            <v/>
          </cell>
          <cell r="H103">
            <v>98</v>
          </cell>
          <cell r="J103">
            <v>9</v>
          </cell>
          <cell r="L103" t="str">
            <v>Jaroslav HANZEL</v>
          </cell>
          <cell r="M103" t="str">
            <v>Karviná</v>
          </cell>
          <cell r="N103">
            <v>99.99</v>
          </cell>
          <cell r="O103">
            <v>99.99</v>
          </cell>
          <cell r="P103">
            <v>99.99</v>
          </cell>
          <cell r="R103">
            <v>99.99</v>
          </cell>
          <cell r="S103">
            <v>99.99</v>
          </cell>
          <cell r="T103">
            <v>99.99</v>
          </cell>
        </row>
        <row r="104">
          <cell r="A104">
            <v>90</v>
          </cell>
          <cell r="B104">
            <v>120.01900000000001</v>
          </cell>
          <cell r="C104">
            <v>120</v>
          </cell>
          <cell r="D104">
            <v>999</v>
          </cell>
          <cell r="E104" t="str">
            <v/>
          </cell>
          <cell r="F104">
            <v>120</v>
          </cell>
          <cell r="G104">
            <v>41</v>
          </cell>
          <cell r="H104">
            <v>99</v>
          </cell>
          <cell r="J104">
            <v>19</v>
          </cell>
          <cell r="L104" t="str">
            <v>neobsazen</v>
          </cell>
          <cell r="M104" t="str">
            <v>Šumperk</v>
          </cell>
          <cell r="N104">
            <v>99.99</v>
          </cell>
          <cell r="O104">
            <v>99.99</v>
          </cell>
          <cell r="P104">
            <v>99.99</v>
          </cell>
          <cell r="R104">
            <v>99.99</v>
          </cell>
          <cell r="S104">
            <v>99.99</v>
          </cell>
          <cell r="T104">
            <v>99.99</v>
          </cell>
        </row>
        <row r="105">
          <cell r="A105">
            <v>91</v>
          </cell>
          <cell r="B105">
            <v>120.02</v>
          </cell>
          <cell r="C105">
            <v>120</v>
          </cell>
          <cell r="D105">
            <v>999</v>
          </cell>
          <cell r="E105" t="str">
            <v/>
          </cell>
          <cell r="F105">
            <v>120</v>
          </cell>
          <cell r="G105">
            <v>41</v>
          </cell>
          <cell r="H105">
            <v>100</v>
          </cell>
          <cell r="J105">
            <v>20</v>
          </cell>
          <cell r="L105" t="str">
            <v>neobsazen</v>
          </cell>
          <cell r="M105" t="str">
            <v>Šumperk</v>
          </cell>
          <cell r="N105">
            <v>99.99</v>
          </cell>
          <cell r="O105">
            <v>99.99</v>
          </cell>
          <cell r="P105">
            <v>99.99</v>
          </cell>
          <cell r="R105">
            <v>99.99</v>
          </cell>
          <cell r="S105">
            <v>99.99</v>
          </cell>
          <cell r="T105">
            <v>99.99</v>
          </cell>
        </row>
        <row r="106">
          <cell r="A106">
            <v>92</v>
          </cell>
          <cell r="B106">
            <v>120.02800000000001</v>
          </cell>
          <cell r="C106">
            <v>120</v>
          </cell>
          <cell r="D106">
            <v>120</v>
          </cell>
          <cell r="E106">
            <v>40</v>
          </cell>
          <cell r="F106">
            <v>999</v>
          </cell>
          <cell r="G106" t="str">
            <v/>
          </cell>
          <cell r="H106">
            <v>101</v>
          </cell>
          <cell r="J106">
            <v>28</v>
          </cell>
          <cell r="L106" t="str">
            <v>neobsazen</v>
          </cell>
          <cell r="M106" t="str">
            <v>Bruntál</v>
          </cell>
          <cell r="N106">
            <v>99.99</v>
          </cell>
          <cell r="O106">
            <v>99.99</v>
          </cell>
          <cell r="P106">
            <v>99.99</v>
          </cell>
          <cell r="R106">
            <v>99.99</v>
          </cell>
          <cell r="S106">
            <v>99.99</v>
          </cell>
          <cell r="T106">
            <v>99.99</v>
          </cell>
        </row>
        <row r="107">
          <cell r="A107">
            <v>93</v>
          </cell>
          <cell r="B107">
            <v>120.03</v>
          </cell>
          <cell r="C107">
            <v>120</v>
          </cell>
          <cell r="D107">
            <v>120</v>
          </cell>
          <cell r="E107">
            <v>40</v>
          </cell>
          <cell r="F107">
            <v>999</v>
          </cell>
          <cell r="G107" t="str">
            <v/>
          </cell>
          <cell r="H107">
            <v>102</v>
          </cell>
          <cell r="J107">
            <v>30</v>
          </cell>
          <cell r="L107" t="str">
            <v>Tomáš BOXAN</v>
          </cell>
          <cell r="M107" t="str">
            <v>Bruntál</v>
          </cell>
          <cell r="N107">
            <v>99.99</v>
          </cell>
          <cell r="O107">
            <v>99.99</v>
          </cell>
          <cell r="P107">
            <v>99.99</v>
          </cell>
          <cell r="R107">
            <v>99.99</v>
          </cell>
          <cell r="S107">
            <v>99.99</v>
          </cell>
          <cell r="T107">
            <v>99.99</v>
          </cell>
        </row>
        <row r="108">
          <cell r="A108">
            <v>94</v>
          </cell>
          <cell r="B108">
            <v>120.032</v>
          </cell>
          <cell r="C108">
            <v>120</v>
          </cell>
          <cell r="D108">
            <v>999</v>
          </cell>
          <cell r="E108" t="str">
            <v/>
          </cell>
          <cell r="F108">
            <v>120</v>
          </cell>
          <cell r="G108">
            <v>41</v>
          </cell>
          <cell r="H108">
            <v>103</v>
          </cell>
          <cell r="J108">
            <v>32</v>
          </cell>
          <cell r="L108" t="str">
            <v>Tomáš OTRUBA</v>
          </cell>
          <cell r="M108" t="str">
            <v>Olomouc</v>
          </cell>
          <cell r="N108">
            <v>99.99</v>
          </cell>
          <cell r="O108">
            <v>99.99</v>
          </cell>
          <cell r="P108">
            <v>99.99</v>
          </cell>
          <cell r="R108">
            <v>99.99</v>
          </cell>
          <cell r="S108">
            <v>99.99</v>
          </cell>
          <cell r="T108">
            <v>99.99</v>
          </cell>
        </row>
        <row r="109">
          <cell r="A109">
            <v>96</v>
          </cell>
          <cell r="B109">
            <v>120.038</v>
          </cell>
          <cell r="C109">
            <v>120</v>
          </cell>
          <cell r="D109">
            <v>999</v>
          </cell>
          <cell r="E109" t="str">
            <v/>
          </cell>
          <cell r="F109">
            <v>120</v>
          </cell>
          <cell r="G109">
            <v>41</v>
          </cell>
          <cell r="H109">
            <v>104</v>
          </cell>
          <cell r="J109">
            <v>38</v>
          </cell>
          <cell r="L109" t="str">
            <v>Dalibor BLAŽEK</v>
          </cell>
          <cell r="M109" t="str">
            <v>Olomouc</v>
          </cell>
          <cell r="N109">
            <v>99.99</v>
          </cell>
          <cell r="O109">
            <v>99.99</v>
          </cell>
          <cell r="P109">
            <v>99.99</v>
          </cell>
          <cell r="R109">
            <v>99.99</v>
          </cell>
          <cell r="S109">
            <v>99.99</v>
          </cell>
          <cell r="T109">
            <v>99.99</v>
          </cell>
        </row>
        <row r="110">
          <cell r="A110">
            <v>97</v>
          </cell>
          <cell r="B110">
            <v>120.04900000000001</v>
          </cell>
          <cell r="C110">
            <v>120</v>
          </cell>
          <cell r="D110">
            <v>999</v>
          </cell>
          <cell r="E110" t="str">
            <v/>
          </cell>
          <cell r="F110">
            <v>120</v>
          </cell>
          <cell r="G110">
            <v>41</v>
          </cell>
          <cell r="H110">
            <v>105</v>
          </cell>
          <cell r="J110">
            <v>49</v>
          </cell>
          <cell r="L110" t="str">
            <v>David SEJKORA</v>
          </cell>
          <cell r="M110" t="str">
            <v>Frýdek-Místek</v>
          </cell>
          <cell r="N110">
            <v>99.99</v>
          </cell>
          <cell r="O110">
            <v>99.99</v>
          </cell>
          <cell r="P110">
            <v>99.99</v>
          </cell>
          <cell r="R110">
            <v>99.99</v>
          </cell>
          <cell r="S110">
            <v>99.99</v>
          </cell>
          <cell r="T110">
            <v>99.99</v>
          </cell>
        </row>
        <row r="111">
          <cell r="A111">
            <v>98</v>
          </cell>
          <cell r="B111">
            <v>120.05</v>
          </cell>
          <cell r="C111">
            <v>120</v>
          </cell>
          <cell r="D111">
            <v>999</v>
          </cell>
          <cell r="E111" t="str">
            <v/>
          </cell>
          <cell r="F111">
            <v>120</v>
          </cell>
          <cell r="G111">
            <v>41</v>
          </cell>
          <cell r="H111">
            <v>106</v>
          </cell>
          <cell r="J111">
            <v>50</v>
          </cell>
          <cell r="L111" t="str">
            <v>neobsazen</v>
          </cell>
          <cell r="M111" t="str">
            <v>Frýdek-Místek</v>
          </cell>
          <cell r="N111">
            <v>99.99</v>
          </cell>
          <cell r="O111">
            <v>99.99</v>
          </cell>
          <cell r="P111">
            <v>99.99</v>
          </cell>
          <cell r="R111">
            <v>99.99</v>
          </cell>
          <cell r="S111">
            <v>99.99</v>
          </cell>
          <cell r="T111">
            <v>99.99</v>
          </cell>
        </row>
        <row r="112">
          <cell r="A112">
            <v>99</v>
          </cell>
          <cell r="B112">
            <v>120.051</v>
          </cell>
          <cell r="C112">
            <v>120</v>
          </cell>
          <cell r="D112">
            <v>999</v>
          </cell>
          <cell r="E112" t="str">
            <v/>
          </cell>
          <cell r="F112">
            <v>120</v>
          </cell>
          <cell r="G112">
            <v>41</v>
          </cell>
          <cell r="H112">
            <v>107</v>
          </cell>
          <cell r="J112">
            <v>51</v>
          </cell>
          <cell r="L112" t="str">
            <v>Jaroslav ZEHNÁLEK</v>
          </cell>
          <cell r="M112" t="str">
            <v>Přerov</v>
          </cell>
          <cell r="N112">
            <v>99.99</v>
          </cell>
          <cell r="O112">
            <v>99.99</v>
          </cell>
          <cell r="P112">
            <v>99.99</v>
          </cell>
          <cell r="R112">
            <v>99.99</v>
          </cell>
          <cell r="S112">
            <v>99.99</v>
          </cell>
          <cell r="T112">
            <v>99.99</v>
          </cell>
        </row>
        <row r="113">
          <cell r="A113">
            <v>100</v>
          </cell>
          <cell r="B113">
            <v>120.059</v>
          </cell>
          <cell r="C113">
            <v>120</v>
          </cell>
          <cell r="D113">
            <v>999</v>
          </cell>
          <cell r="E113" t="str">
            <v/>
          </cell>
          <cell r="F113">
            <v>120</v>
          </cell>
          <cell r="G113">
            <v>41</v>
          </cell>
          <cell r="H113">
            <v>108</v>
          </cell>
          <cell r="J113">
            <v>59</v>
          </cell>
          <cell r="L113" t="str">
            <v>Zdeněk NAVRÁTIL</v>
          </cell>
          <cell r="M113" t="str">
            <v>Přerov</v>
          </cell>
          <cell r="N113">
            <v>99.99</v>
          </cell>
          <cell r="O113">
            <v>99.99</v>
          </cell>
          <cell r="P113">
            <v>99.99</v>
          </cell>
          <cell r="R113">
            <v>99.99</v>
          </cell>
          <cell r="S113">
            <v>99.99</v>
          </cell>
          <cell r="T113">
            <v>99.99</v>
          </cell>
        </row>
        <row r="114">
          <cell r="A114">
            <v>101</v>
          </cell>
          <cell r="B114">
            <v>120.062</v>
          </cell>
          <cell r="C114">
            <v>120</v>
          </cell>
          <cell r="D114">
            <v>120</v>
          </cell>
          <cell r="E114">
            <v>40</v>
          </cell>
          <cell r="F114">
            <v>999</v>
          </cell>
          <cell r="G114" t="str">
            <v/>
          </cell>
          <cell r="H114">
            <v>109</v>
          </cell>
          <cell r="J114">
            <v>62</v>
          </cell>
          <cell r="L114" t="str">
            <v>Jiří DRÁPAL</v>
          </cell>
          <cell r="M114" t="str">
            <v>Opava</v>
          </cell>
          <cell r="N114">
            <v>99.99</v>
          </cell>
          <cell r="O114">
            <v>99.99</v>
          </cell>
          <cell r="P114">
            <v>99.99</v>
          </cell>
          <cell r="R114">
            <v>99.99</v>
          </cell>
          <cell r="S114">
            <v>99.99</v>
          </cell>
          <cell r="T114">
            <v>99.99</v>
          </cell>
        </row>
        <row r="115">
          <cell r="A115">
            <v>102</v>
          </cell>
          <cell r="B115">
            <v>120.069</v>
          </cell>
          <cell r="C115">
            <v>120</v>
          </cell>
          <cell r="D115">
            <v>120</v>
          </cell>
          <cell r="E115">
            <v>40</v>
          </cell>
          <cell r="F115">
            <v>999</v>
          </cell>
          <cell r="G115" t="str">
            <v/>
          </cell>
          <cell r="H115">
            <v>110</v>
          </cell>
          <cell r="J115">
            <v>69</v>
          </cell>
          <cell r="L115" t="str">
            <v>Lukáš GLABASNIA</v>
          </cell>
          <cell r="M115" t="str">
            <v>Opava</v>
          </cell>
          <cell r="N115">
            <v>99.99</v>
          </cell>
          <cell r="O115">
            <v>99.99</v>
          </cell>
          <cell r="P115">
            <v>99.99</v>
          </cell>
          <cell r="R115">
            <v>99.99</v>
          </cell>
          <cell r="S115">
            <v>99.99</v>
          </cell>
          <cell r="T115">
            <v>99.99</v>
          </cell>
        </row>
        <row r="116">
          <cell r="A116">
            <v>106</v>
          </cell>
          <cell r="B116">
            <v>120.077</v>
          </cell>
          <cell r="C116">
            <v>120</v>
          </cell>
          <cell r="D116">
            <v>999</v>
          </cell>
          <cell r="E116" t="str">
            <v/>
          </cell>
          <cell r="F116">
            <v>120</v>
          </cell>
          <cell r="G116">
            <v>41</v>
          </cell>
          <cell r="H116">
            <v>111</v>
          </cell>
          <cell r="J116">
            <v>77</v>
          </cell>
          <cell r="L116" t="str">
            <v>Martin DISTLER</v>
          </cell>
          <cell r="M116" t="str">
            <v>Jeseník</v>
          </cell>
          <cell r="N116">
            <v>99.99</v>
          </cell>
          <cell r="O116">
            <v>99.99</v>
          </cell>
          <cell r="P116">
            <v>99.99</v>
          </cell>
          <cell r="R116">
            <v>99.99</v>
          </cell>
          <cell r="S116">
            <v>99.99</v>
          </cell>
          <cell r="T116">
            <v>99.99</v>
          </cell>
        </row>
        <row r="117">
          <cell r="A117">
            <v>109</v>
          </cell>
          <cell r="B117">
            <v>120.08</v>
          </cell>
          <cell r="C117">
            <v>120</v>
          </cell>
          <cell r="D117">
            <v>999</v>
          </cell>
          <cell r="E117" t="str">
            <v/>
          </cell>
          <cell r="F117">
            <v>120</v>
          </cell>
          <cell r="G117">
            <v>41</v>
          </cell>
          <cell r="H117">
            <v>112</v>
          </cell>
          <cell r="J117">
            <v>80</v>
          </cell>
          <cell r="L117" t="str">
            <v>Tomáš WADEL</v>
          </cell>
          <cell r="M117" t="str">
            <v>Jeseník</v>
          </cell>
          <cell r="N117">
            <v>99.99</v>
          </cell>
          <cell r="O117">
            <v>99.99</v>
          </cell>
          <cell r="P117">
            <v>99.99</v>
          </cell>
          <cell r="R117">
            <v>99.99</v>
          </cell>
          <cell r="S117">
            <v>99.99</v>
          </cell>
          <cell r="T117">
            <v>99.99</v>
          </cell>
        </row>
        <row r="118">
          <cell r="A118">
            <v>110</v>
          </cell>
          <cell r="B118">
            <v>120.08799999999999</v>
          </cell>
          <cell r="C118">
            <v>120</v>
          </cell>
          <cell r="D118">
            <v>120</v>
          </cell>
          <cell r="E118">
            <v>40</v>
          </cell>
          <cell r="F118">
            <v>999</v>
          </cell>
          <cell r="G118" t="str">
            <v/>
          </cell>
          <cell r="H118">
            <v>113</v>
          </cell>
          <cell r="J118">
            <v>88</v>
          </cell>
          <cell r="L118" t="str">
            <v>Pavel KROUPA</v>
          </cell>
          <cell r="M118" t="str">
            <v>Nový Jičín</v>
          </cell>
          <cell r="N118">
            <v>99.99</v>
          </cell>
          <cell r="O118">
            <v>99.99</v>
          </cell>
          <cell r="P118">
            <v>99.99</v>
          </cell>
          <cell r="R118">
            <v>99.99</v>
          </cell>
          <cell r="S118">
            <v>99.99</v>
          </cell>
          <cell r="T118">
            <v>99.99</v>
          </cell>
        </row>
        <row r="119">
          <cell r="A119">
            <v>111</v>
          </cell>
          <cell r="B119">
            <v>120.089</v>
          </cell>
          <cell r="C119">
            <v>120</v>
          </cell>
          <cell r="D119">
            <v>120</v>
          </cell>
          <cell r="E119">
            <v>40</v>
          </cell>
          <cell r="F119">
            <v>999</v>
          </cell>
          <cell r="G119" t="str">
            <v/>
          </cell>
          <cell r="H119">
            <v>114</v>
          </cell>
          <cell r="J119">
            <v>89</v>
          </cell>
          <cell r="L119" t="str">
            <v>Petr FIURÁŠEK</v>
          </cell>
          <cell r="M119" t="str">
            <v>Nový Jičín</v>
          </cell>
          <cell r="N119">
            <v>99.99</v>
          </cell>
          <cell r="O119">
            <v>99.99</v>
          </cell>
          <cell r="P119">
            <v>99.99</v>
          </cell>
          <cell r="R119">
            <v>99.99</v>
          </cell>
          <cell r="S119">
            <v>99.99</v>
          </cell>
          <cell r="T119">
            <v>99.99</v>
          </cell>
        </row>
        <row r="120">
          <cell r="A120">
            <v>113</v>
          </cell>
          <cell r="B120">
            <v>120.099</v>
          </cell>
          <cell r="C120">
            <v>120</v>
          </cell>
          <cell r="D120">
            <v>999</v>
          </cell>
          <cell r="E120" t="str">
            <v/>
          </cell>
          <cell r="F120">
            <v>120</v>
          </cell>
          <cell r="G120">
            <v>41</v>
          </cell>
          <cell r="H120">
            <v>115</v>
          </cell>
          <cell r="J120">
            <v>99</v>
          </cell>
          <cell r="L120" t="str">
            <v>Robert JURÁK</v>
          </cell>
          <cell r="M120" t="str">
            <v>Prostějov</v>
          </cell>
          <cell r="N120">
            <v>99.99</v>
          </cell>
          <cell r="O120">
            <v>99.99</v>
          </cell>
          <cell r="P120">
            <v>99.99</v>
          </cell>
          <cell r="R120">
            <v>99.99</v>
          </cell>
          <cell r="S120">
            <v>99.99</v>
          </cell>
          <cell r="T120">
            <v>99.99</v>
          </cell>
        </row>
        <row r="121">
          <cell r="A121">
            <v>114</v>
          </cell>
          <cell r="B121">
            <v>120.1</v>
          </cell>
          <cell r="C121">
            <v>120</v>
          </cell>
          <cell r="D121">
            <v>999</v>
          </cell>
          <cell r="E121" t="str">
            <v/>
          </cell>
          <cell r="F121">
            <v>120</v>
          </cell>
          <cell r="G121">
            <v>41</v>
          </cell>
          <cell r="H121">
            <v>116</v>
          </cell>
          <cell r="J121">
            <v>100</v>
          </cell>
          <cell r="L121" t="str">
            <v>Radim LUKÁŠ</v>
          </cell>
          <cell r="M121" t="str">
            <v>Prostějov</v>
          </cell>
          <cell r="N121">
            <v>99.99</v>
          </cell>
          <cell r="O121">
            <v>99.99</v>
          </cell>
          <cell r="P121">
            <v>99.99</v>
          </cell>
          <cell r="R121">
            <v>99.99</v>
          </cell>
          <cell r="S121">
            <v>99.99</v>
          </cell>
          <cell r="T121">
            <v>99.99</v>
          </cell>
        </row>
        <row r="122">
          <cell r="A122">
            <v>115</v>
          </cell>
          <cell r="B122">
            <v>120.102</v>
          </cell>
          <cell r="C122">
            <v>120</v>
          </cell>
          <cell r="D122">
            <v>120</v>
          </cell>
          <cell r="E122">
            <v>40</v>
          </cell>
          <cell r="F122">
            <v>999</v>
          </cell>
          <cell r="G122" t="str">
            <v/>
          </cell>
          <cell r="H122">
            <v>117</v>
          </cell>
          <cell r="J122">
            <v>102</v>
          </cell>
          <cell r="L122" t="str">
            <v>Radim JUŘENA</v>
          </cell>
          <cell r="M122" t="str">
            <v>Ostrava</v>
          </cell>
          <cell r="N122">
            <v>99.99</v>
          </cell>
          <cell r="O122">
            <v>99.99</v>
          </cell>
          <cell r="P122">
            <v>99.99</v>
          </cell>
          <cell r="R122">
            <v>99.99</v>
          </cell>
          <cell r="S122">
            <v>99.99</v>
          </cell>
          <cell r="T122">
            <v>99.99</v>
          </cell>
        </row>
        <row r="123">
          <cell r="A123">
            <v>117</v>
          </cell>
          <cell r="B123">
            <v>120.11</v>
          </cell>
          <cell r="C123">
            <v>120</v>
          </cell>
          <cell r="D123">
            <v>120</v>
          </cell>
          <cell r="E123">
            <v>40</v>
          </cell>
          <cell r="F123">
            <v>999</v>
          </cell>
          <cell r="G123" t="str">
            <v/>
          </cell>
          <cell r="H123">
            <v>118</v>
          </cell>
          <cell r="J123">
            <v>110</v>
          </cell>
          <cell r="L123" t="str">
            <v>Jakub ARVAI</v>
          </cell>
          <cell r="M123" t="str">
            <v>Ostrava</v>
          </cell>
          <cell r="N123">
            <v>99.99</v>
          </cell>
          <cell r="O123">
            <v>99.99</v>
          </cell>
          <cell r="P123">
            <v>99.99</v>
          </cell>
          <cell r="R123">
            <v>99.99</v>
          </cell>
          <cell r="S123">
            <v>99.99</v>
          </cell>
          <cell r="T123">
            <v>99.99</v>
          </cell>
        </row>
        <row r="124">
          <cell r="A124">
            <v>119</v>
          </cell>
          <cell r="B124">
            <v>120.119</v>
          </cell>
          <cell r="C124">
            <v>120</v>
          </cell>
          <cell r="D124">
            <v>999</v>
          </cell>
          <cell r="E124" t="str">
            <v/>
          </cell>
          <cell r="G124" t="str">
            <v xml:space="preserve"> </v>
          </cell>
          <cell r="H124">
            <v>119</v>
          </cell>
          <cell r="J124">
            <v>119</v>
          </cell>
          <cell r="L124" t="str">
            <v>Bogdan Constantin STEFAN</v>
          </cell>
          <cell r="M124" t="str">
            <v>Călărași</v>
          </cell>
          <cell r="N124">
            <v>99.99</v>
          </cell>
          <cell r="O124">
            <v>99.99</v>
          </cell>
          <cell r="P124">
            <v>99.99</v>
          </cell>
          <cell r="R124">
            <v>99.99</v>
          </cell>
          <cell r="S124">
            <v>99.99</v>
          </cell>
          <cell r="T124">
            <v>99.99</v>
          </cell>
        </row>
        <row r="125">
          <cell r="A125">
            <v>120</v>
          </cell>
          <cell r="B125">
            <v>120.12</v>
          </cell>
          <cell r="C125">
            <v>120</v>
          </cell>
          <cell r="D125">
            <v>999</v>
          </cell>
          <cell r="E125" t="str">
            <v/>
          </cell>
          <cell r="G125" t="str">
            <v xml:space="preserve"> </v>
          </cell>
          <cell r="H125">
            <v>120</v>
          </cell>
          <cell r="J125">
            <v>120</v>
          </cell>
          <cell r="L125" t="str">
            <v>Stefanita POPESCU</v>
          </cell>
          <cell r="M125" t="str">
            <v>Călărași</v>
          </cell>
          <cell r="N125">
            <v>99.99</v>
          </cell>
          <cell r="O125">
            <v>99.99</v>
          </cell>
          <cell r="P125">
            <v>99.99</v>
          </cell>
          <cell r="R125">
            <v>99.99</v>
          </cell>
          <cell r="S125">
            <v>99.99</v>
          </cell>
          <cell r="T125">
            <v>99.99</v>
          </cell>
        </row>
      </sheetData>
      <sheetData sheetId="5"/>
      <sheetData sheetId="6"/>
      <sheetData sheetId="7"/>
      <sheetData sheetId="8"/>
      <sheetData sheetId="9">
        <row r="6">
          <cell r="C6">
            <v>2</v>
          </cell>
        </row>
      </sheetData>
      <sheetData sheetId="10">
        <row r="6">
          <cell r="C6">
            <v>2</v>
          </cell>
        </row>
      </sheetData>
      <sheetData sheetId="11">
        <row r="6">
          <cell r="A6">
            <v>15</v>
          </cell>
          <cell r="B6">
            <v>15.000999999999999</v>
          </cell>
          <cell r="C6">
            <v>15</v>
          </cell>
          <cell r="D6">
            <v>15</v>
          </cell>
          <cell r="E6">
            <v>10</v>
          </cell>
          <cell r="F6">
            <v>999</v>
          </cell>
          <cell r="G6" t="str">
            <v/>
          </cell>
          <cell r="H6">
            <v>1</v>
          </cell>
          <cell r="I6" t="str">
            <v>David SIKORA</v>
          </cell>
          <cell r="J6" t="str">
            <v>Karviná</v>
          </cell>
          <cell r="K6">
            <v>18.98</v>
          </cell>
          <cell r="L6">
            <v>16.170000000000002</v>
          </cell>
          <cell r="M6">
            <v>35.150000000000006</v>
          </cell>
        </row>
        <row r="7">
          <cell r="A7">
            <v>33</v>
          </cell>
          <cell r="B7">
            <v>33.002000000000002</v>
          </cell>
          <cell r="C7">
            <v>33</v>
          </cell>
          <cell r="D7">
            <v>33</v>
          </cell>
          <cell r="E7">
            <v>13</v>
          </cell>
          <cell r="F7">
            <v>999</v>
          </cell>
          <cell r="G7" t="str">
            <v/>
          </cell>
          <cell r="H7">
            <v>2</v>
          </cell>
          <cell r="I7" t="str">
            <v>Martin GRYČ</v>
          </cell>
          <cell r="J7" t="str">
            <v>Karviná</v>
          </cell>
          <cell r="K7">
            <v>17.23</v>
          </cell>
          <cell r="L7">
            <v>22.95</v>
          </cell>
          <cell r="M7">
            <v>40.18</v>
          </cell>
        </row>
        <row r="8">
          <cell r="A8">
            <v>9</v>
          </cell>
          <cell r="B8">
            <v>9.0030000000000001</v>
          </cell>
          <cell r="C8">
            <v>9</v>
          </cell>
          <cell r="D8">
            <v>9</v>
          </cell>
          <cell r="E8">
            <v>8</v>
          </cell>
          <cell r="F8">
            <v>999</v>
          </cell>
          <cell r="G8" t="str">
            <v/>
          </cell>
          <cell r="H8">
            <v>3</v>
          </cell>
          <cell r="I8" t="str">
            <v>Šimon KUDRNA</v>
          </cell>
          <cell r="J8" t="str">
            <v>Karviná</v>
          </cell>
          <cell r="K8">
            <v>17.11</v>
          </cell>
          <cell r="L8">
            <v>15.63</v>
          </cell>
          <cell r="M8">
            <v>32.74</v>
          </cell>
        </row>
        <row r="9">
          <cell r="A9">
            <v>75</v>
          </cell>
          <cell r="B9">
            <v>110.004</v>
          </cell>
          <cell r="C9">
            <v>110</v>
          </cell>
          <cell r="D9">
            <v>110</v>
          </cell>
          <cell r="E9">
            <v>34</v>
          </cell>
          <cell r="F9">
            <v>999</v>
          </cell>
          <cell r="G9" t="str">
            <v/>
          </cell>
          <cell r="H9">
            <v>4</v>
          </cell>
          <cell r="I9" t="str">
            <v>neobsazen</v>
          </cell>
          <cell r="J9" t="str">
            <v>Karviná</v>
          </cell>
          <cell r="K9">
            <v>99.99</v>
          </cell>
          <cell r="L9">
            <v>99.99</v>
          </cell>
          <cell r="M9">
            <v>99.99</v>
          </cell>
        </row>
        <row r="10">
          <cell r="A10">
            <v>6</v>
          </cell>
          <cell r="B10">
            <v>6.0049999999999999</v>
          </cell>
          <cell r="C10">
            <v>6</v>
          </cell>
          <cell r="D10">
            <v>6</v>
          </cell>
          <cell r="E10">
            <v>6</v>
          </cell>
          <cell r="F10">
            <v>999</v>
          </cell>
          <cell r="G10" t="str">
            <v/>
          </cell>
          <cell r="H10">
            <v>5</v>
          </cell>
          <cell r="I10" t="str">
            <v>Jiří MOTYKA</v>
          </cell>
          <cell r="J10" t="str">
            <v>Karviná</v>
          </cell>
          <cell r="K10">
            <v>17.239999999999998</v>
          </cell>
          <cell r="L10">
            <v>14.83</v>
          </cell>
          <cell r="M10">
            <v>32.07</v>
          </cell>
        </row>
        <row r="11">
          <cell r="A11">
            <v>8</v>
          </cell>
          <cell r="B11">
            <v>8.0060000000000002</v>
          </cell>
          <cell r="C11">
            <v>8</v>
          </cell>
          <cell r="D11">
            <v>8</v>
          </cell>
          <cell r="E11">
            <v>7</v>
          </cell>
          <cell r="F11">
            <v>999</v>
          </cell>
          <cell r="G11" t="str">
            <v/>
          </cell>
          <cell r="H11">
            <v>6</v>
          </cell>
          <cell r="I11" t="str">
            <v>Jakub GRYČ</v>
          </cell>
          <cell r="J11" t="str">
            <v>Karviná</v>
          </cell>
          <cell r="K11">
            <v>17.23</v>
          </cell>
          <cell r="L11">
            <v>15.24</v>
          </cell>
          <cell r="M11">
            <v>32.47</v>
          </cell>
        </row>
        <row r="12">
          <cell r="A12">
            <v>17</v>
          </cell>
          <cell r="B12">
            <v>17.007000000000001</v>
          </cell>
          <cell r="C12">
            <v>17</v>
          </cell>
          <cell r="D12">
            <v>17</v>
          </cell>
          <cell r="E12">
            <v>11</v>
          </cell>
          <cell r="F12">
            <v>999</v>
          </cell>
          <cell r="G12" t="str">
            <v/>
          </cell>
          <cell r="H12">
            <v>7</v>
          </cell>
          <cell r="I12" t="str">
            <v>Marcel DAL</v>
          </cell>
          <cell r="J12" t="str">
            <v>Karviná</v>
          </cell>
          <cell r="K12">
            <v>18.75</v>
          </cell>
          <cell r="L12">
            <v>16.62</v>
          </cell>
          <cell r="M12">
            <v>35.370000000000005</v>
          </cell>
        </row>
        <row r="13">
          <cell r="A13">
            <v>76</v>
          </cell>
          <cell r="B13">
            <v>110.008</v>
          </cell>
          <cell r="C13">
            <v>110</v>
          </cell>
          <cell r="D13">
            <v>110</v>
          </cell>
          <cell r="E13">
            <v>34</v>
          </cell>
          <cell r="F13">
            <v>999</v>
          </cell>
          <cell r="G13" t="str">
            <v/>
          </cell>
          <cell r="H13">
            <v>8</v>
          </cell>
          <cell r="I13" t="str">
            <v>Aleš MASNÝ</v>
          </cell>
          <cell r="J13" t="str">
            <v>Karviná</v>
          </cell>
          <cell r="K13">
            <v>17.66</v>
          </cell>
          <cell r="L13">
            <v>99.99</v>
          </cell>
          <cell r="M13">
            <v>99.99</v>
          </cell>
        </row>
        <row r="14">
          <cell r="A14">
            <v>77</v>
          </cell>
          <cell r="B14">
            <v>110.009</v>
          </cell>
          <cell r="C14">
            <v>110</v>
          </cell>
          <cell r="D14">
            <v>110</v>
          </cell>
          <cell r="E14">
            <v>34</v>
          </cell>
          <cell r="F14">
            <v>999</v>
          </cell>
          <cell r="G14" t="str">
            <v/>
          </cell>
          <cell r="H14">
            <v>9</v>
          </cell>
          <cell r="I14" t="str">
            <v>Jaroslav HANZEL</v>
          </cell>
          <cell r="J14" t="str">
            <v>Karviná</v>
          </cell>
          <cell r="K14">
            <v>99.99</v>
          </cell>
          <cell r="L14">
            <v>16.809999999999999</v>
          </cell>
          <cell r="M14">
            <v>99.99</v>
          </cell>
        </row>
        <row r="15">
          <cell r="A15">
            <v>18</v>
          </cell>
          <cell r="B15">
            <v>18.010000000000002</v>
          </cell>
          <cell r="C15">
            <v>18</v>
          </cell>
          <cell r="D15">
            <v>18</v>
          </cell>
          <cell r="E15">
            <v>12</v>
          </cell>
          <cell r="F15">
            <v>999</v>
          </cell>
          <cell r="G15" t="str">
            <v/>
          </cell>
          <cell r="H15">
            <v>10</v>
          </cell>
          <cell r="I15" t="str">
            <v>Jan VYVIAL</v>
          </cell>
          <cell r="J15" t="str">
            <v>Karviná</v>
          </cell>
          <cell r="K15">
            <v>16.850000000000001</v>
          </cell>
          <cell r="L15">
            <v>18.63</v>
          </cell>
          <cell r="M15">
            <v>35.480000000000004</v>
          </cell>
        </row>
        <row r="16">
          <cell r="A16">
            <v>28</v>
          </cell>
          <cell r="B16">
            <v>28.010999999999999</v>
          </cell>
          <cell r="C16">
            <v>28</v>
          </cell>
          <cell r="D16">
            <v>999</v>
          </cell>
          <cell r="E16" t="str">
            <v/>
          </cell>
          <cell r="F16">
            <v>28</v>
          </cell>
          <cell r="G16">
            <v>13</v>
          </cell>
          <cell r="H16">
            <v>11</v>
          </cell>
          <cell r="I16" t="str">
            <v>Jiří TOMÁŠEK</v>
          </cell>
          <cell r="J16" t="str">
            <v>Šumperk</v>
          </cell>
          <cell r="K16">
            <v>19.8</v>
          </cell>
          <cell r="L16">
            <v>19.16</v>
          </cell>
          <cell r="M16">
            <v>38.96</v>
          </cell>
        </row>
        <row r="17">
          <cell r="A17">
            <v>50</v>
          </cell>
          <cell r="B17">
            <v>50.012</v>
          </cell>
          <cell r="C17">
            <v>50</v>
          </cell>
          <cell r="D17">
            <v>999</v>
          </cell>
          <cell r="E17" t="str">
            <v/>
          </cell>
          <cell r="F17">
            <v>50</v>
          </cell>
          <cell r="G17">
            <v>21</v>
          </cell>
          <cell r="H17">
            <v>12</v>
          </cell>
          <cell r="I17" t="str">
            <v>Michal DRIEMER</v>
          </cell>
          <cell r="J17" t="str">
            <v>Šumperk</v>
          </cell>
          <cell r="K17">
            <v>21.47</v>
          </cell>
          <cell r="L17">
            <v>23.16</v>
          </cell>
          <cell r="M17">
            <v>44.629999999999995</v>
          </cell>
        </row>
        <row r="18">
          <cell r="A18">
            <v>62</v>
          </cell>
          <cell r="B18">
            <v>62.012999999999998</v>
          </cell>
          <cell r="C18">
            <v>62</v>
          </cell>
          <cell r="D18">
            <v>999</v>
          </cell>
          <cell r="E18" t="str">
            <v/>
          </cell>
          <cell r="F18">
            <v>62</v>
          </cell>
          <cell r="G18">
            <v>27</v>
          </cell>
          <cell r="H18">
            <v>13</v>
          </cell>
          <cell r="I18" t="str">
            <v>Jiří PAVLŮ</v>
          </cell>
          <cell r="J18" t="str">
            <v>Šumperk</v>
          </cell>
          <cell r="K18">
            <v>22.41</v>
          </cell>
          <cell r="L18">
            <v>26.67</v>
          </cell>
          <cell r="M18">
            <v>49.08</v>
          </cell>
        </row>
        <row r="19">
          <cell r="A19">
            <v>78</v>
          </cell>
          <cell r="B19">
            <v>110.014</v>
          </cell>
          <cell r="C19">
            <v>110</v>
          </cell>
          <cell r="D19">
            <v>999</v>
          </cell>
          <cell r="E19" t="str">
            <v/>
          </cell>
          <cell r="F19">
            <v>110</v>
          </cell>
          <cell r="G19">
            <v>36</v>
          </cell>
          <cell r="H19">
            <v>14</v>
          </cell>
          <cell r="I19" t="str">
            <v>Jiří HÝBL</v>
          </cell>
          <cell r="J19" t="str">
            <v>Šumperk</v>
          </cell>
          <cell r="K19">
            <v>22.47</v>
          </cell>
          <cell r="L19">
            <v>99.99</v>
          </cell>
          <cell r="M19">
            <v>99.99</v>
          </cell>
        </row>
        <row r="20">
          <cell r="A20">
            <v>79</v>
          </cell>
          <cell r="B20">
            <v>110.015</v>
          </cell>
          <cell r="C20">
            <v>110</v>
          </cell>
          <cell r="D20">
            <v>999</v>
          </cell>
          <cell r="E20" t="str">
            <v/>
          </cell>
          <cell r="F20">
            <v>110</v>
          </cell>
          <cell r="G20">
            <v>36</v>
          </cell>
          <cell r="H20">
            <v>15</v>
          </cell>
          <cell r="I20" t="str">
            <v>Vítězslav RESNER</v>
          </cell>
          <cell r="J20" t="str">
            <v>Šumperk</v>
          </cell>
          <cell r="K20">
            <v>99.99</v>
          </cell>
          <cell r="L20">
            <v>20.32</v>
          </cell>
          <cell r="M20">
            <v>99.99</v>
          </cell>
        </row>
        <row r="21">
          <cell r="A21">
            <v>72</v>
          </cell>
          <cell r="B21">
            <v>72.016000000000005</v>
          </cell>
          <cell r="C21">
            <v>72</v>
          </cell>
          <cell r="D21">
            <v>999</v>
          </cell>
          <cell r="E21" t="str">
            <v/>
          </cell>
          <cell r="F21">
            <v>72</v>
          </cell>
          <cell r="G21">
            <v>33</v>
          </cell>
          <cell r="H21">
            <v>16</v>
          </cell>
          <cell r="I21" t="str">
            <v>Jiří ŠTÁBL</v>
          </cell>
          <cell r="J21" t="str">
            <v>Šumperk</v>
          </cell>
          <cell r="K21">
            <v>22.97</v>
          </cell>
          <cell r="L21">
            <v>34.47</v>
          </cell>
          <cell r="M21">
            <v>57.44</v>
          </cell>
        </row>
        <row r="22">
          <cell r="A22">
            <v>70</v>
          </cell>
          <cell r="B22">
            <v>70.016999999999996</v>
          </cell>
          <cell r="C22">
            <v>70</v>
          </cell>
          <cell r="D22">
            <v>999</v>
          </cell>
          <cell r="E22" t="str">
            <v/>
          </cell>
          <cell r="F22">
            <v>70</v>
          </cell>
          <cell r="G22">
            <v>31</v>
          </cell>
          <cell r="H22">
            <v>17</v>
          </cell>
          <cell r="I22" t="str">
            <v>Jakub ONDRUCH</v>
          </cell>
          <cell r="J22" t="str">
            <v>Šumperk</v>
          </cell>
          <cell r="K22">
            <v>20.74</v>
          </cell>
          <cell r="L22">
            <v>33.479999999999997</v>
          </cell>
          <cell r="M22">
            <v>54.22</v>
          </cell>
        </row>
        <row r="23">
          <cell r="A23">
            <v>58</v>
          </cell>
          <cell r="B23">
            <v>58.018000000000001</v>
          </cell>
          <cell r="C23">
            <v>58</v>
          </cell>
          <cell r="D23">
            <v>999</v>
          </cell>
          <cell r="E23" t="str">
            <v/>
          </cell>
          <cell r="F23">
            <v>58</v>
          </cell>
          <cell r="G23">
            <v>24</v>
          </cell>
          <cell r="H23">
            <v>18</v>
          </cell>
          <cell r="I23" t="str">
            <v>Jaroslav HÝBL</v>
          </cell>
          <cell r="J23" t="str">
            <v>Šumperk</v>
          </cell>
          <cell r="K23">
            <v>21.35</v>
          </cell>
          <cell r="L23">
            <v>25.35</v>
          </cell>
          <cell r="M23">
            <v>46.7</v>
          </cell>
        </row>
        <row r="24">
          <cell r="A24">
            <v>80</v>
          </cell>
          <cell r="B24">
            <v>110.01900000000001</v>
          </cell>
          <cell r="C24">
            <v>110</v>
          </cell>
          <cell r="D24">
            <v>999</v>
          </cell>
          <cell r="E24" t="str">
            <v/>
          </cell>
          <cell r="F24">
            <v>110</v>
          </cell>
          <cell r="G24">
            <v>36</v>
          </cell>
          <cell r="H24">
            <v>19</v>
          </cell>
          <cell r="I24" t="str">
            <v>neobsazen</v>
          </cell>
          <cell r="J24" t="str">
            <v>Šumperk</v>
          </cell>
          <cell r="K24">
            <v>99.99</v>
          </cell>
          <cell r="L24">
            <v>99.99</v>
          </cell>
          <cell r="M24">
            <v>99.99</v>
          </cell>
        </row>
        <row r="25">
          <cell r="A25">
            <v>81</v>
          </cell>
          <cell r="B25">
            <v>110.02</v>
          </cell>
          <cell r="C25">
            <v>110</v>
          </cell>
          <cell r="D25">
            <v>999</v>
          </cell>
          <cell r="E25" t="str">
            <v/>
          </cell>
          <cell r="F25">
            <v>110</v>
          </cell>
          <cell r="G25">
            <v>36</v>
          </cell>
          <cell r="H25">
            <v>20</v>
          </cell>
          <cell r="I25" t="str">
            <v>neobsazen</v>
          </cell>
          <cell r="J25" t="str">
            <v>Šumperk</v>
          </cell>
          <cell r="K25">
            <v>99.99</v>
          </cell>
          <cell r="L25">
            <v>99.99</v>
          </cell>
          <cell r="M25">
            <v>99.99</v>
          </cell>
        </row>
        <row r="26">
          <cell r="A26">
            <v>42</v>
          </cell>
          <cell r="B26">
            <v>42.021000000000001</v>
          </cell>
          <cell r="C26">
            <v>42</v>
          </cell>
          <cell r="D26">
            <v>42</v>
          </cell>
          <cell r="E26">
            <v>18</v>
          </cell>
          <cell r="F26">
            <v>999</v>
          </cell>
          <cell r="G26" t="str">
            <v/>
          </cell>
          <cell r="H26">
            <v>21</v>
          </cell>
          <cell r="I26" t="str">
            <v>Petr BOXAN</v>
          </cell>
          <cell r="J26" t="str">
            <v>Bruntál</v>
          </cell>
          <cell r="K26">
            <v>20.52</v>
          </cell>
          <cell r="L26">
            <v>21.69</v>
          </cell>
          <cell r="M26">
            <v>42.21</v>
          </cell>
        </row>
        <row r="27">
          <cell r="A27">
            <v>47</v>
          </cell>
          <cell r="B27">
            <v>47.021999999999998</v>
          </cell>
          <cell r="C27">
            <v>47</v>
          </cell>
          <cell r="D27">
            <v>47</v>
          </cell>
          <cell r="E27">
            <v>21</v>
          </cell>
          <cell r="F27">
            <v>999</v>
          </cell>
          <cell r="G27" t="str">
            <v/>
          </cell>
          <cell r="H27">
            <v>22</v>
          </cell>
          <cell r="I27" t="str">
            <v>Radek ŠVIKRUHA</v>
          </cell>
          <cell r="J27" t="str">
            <v>Bruntál</v>
          </cell>
          <cell r="K27">
            <v>20</v>
          </cell>
          <cell r="L27">
            <v>24.44</v>
          </cell>
          <cell r="M27">
            <v>44.44</v>
          </cell>
        </row>
        <row r="28">
          <cell r="A28">
            <v>46</v>
          </cell>
          <cell r="B28">
            <v>46.023000000000003</v>
          </cell>
          <cell r="C28">
            <v>46</v>
          </cell>
          <cell r="D28">
            <v>46</v>
          </cell>
          <cell r="E28">
            <v>20</v>
          </cell>
          <cell r="F28">
            <v>999</v>
          </cell>
          <cell r="G28" t="str">
            <v/>
          </cell>
          <cell r="H28">
            <v>23</v>
          </cell>
          <cell r="I28" t="str">
            <v>Roman ŠIMEK</v>
          </cell>
          <cell r="J28" t="str">
            <v>Bruntál</v>
          </cell>
          <cell r="K28">
            <v>23.01</v>
          </cell>
          <cell r="L28">
            <v>20.58</v>
          </cell>
          <cell r="M28">
            <v>43.59</v>
          </cell>
        </row>
        <row r="29">
          <cell r="A29">
            <v>53</v>
          </cell>
          <cell r="B29">
            <v>53.024000000000001</v>
          </cell>
          <cell r="C29">
            <v>53</v>
          </cell>
          <cell r="D29">
            <v>53</v>
          </cell>
          <cell r="E29">
            <v>26</v>
          </cell>
          <cell r="F29">
            <v>999</v>
          </cell>
          <cell r="G29" t="str">
            <v/>
          </cell>
          <cell r="H29">
            <v>24</v>
          </cell>
          <cell r="I29" t="str">
            <v>Ondřej KUBALA</v>
          </cell>
          <cell r="J29" t="str">
            <v>Bruntál</v>
          </cell>
          <cell r="K29">
            <v>17.72</v>
          </cell>
          <cell r="L29">
            <v>27.51</v>
          </cell>
          <cell r="M29">
            <v>45.230000000000004</v>
          </cell>
        </row>
        <row r="30">
          <cell r="A30">
            <v>69</v>
          </cell>
          <cell r="B30">
            <v>69.025000000000006</v>
          </cell>
          <cell r="C30">
            <v>69</v>
          </cell>
          <cell r="D30">
            <v>69</v>
          </cell>
          <cell r="E30">
            <v>33</v>
          </cell>
          <cell r="F30">
            <v>999</v>
          </cell>
          <cell r="G30" t="str">
            <v/>
          </cell>
          <cell r="H30">
            <v>25</v>
          </cell>
          <cell r="I30" t="str">
            <v>Michal TISOŇ</v>
          </cell>
          <cell r="J30" t="str">
            <v>Bruntál</v>
          </cell>
          <cell r="K30">
            <v>22.52</v>
          </cell>
          <cell r="L30">
            <v>31.62</v>
          </cell>
          <cell r="M30">
            <v>54.14</v>
          </cell>
        </row>
        <row r="31">
          <cell r="A31">
            <v>48</v>
          </cell>
          <cell r="B31">
            <v>48.026000000000003</v>
          </cell>
          <cell r="C31">
            <v>48</v>
          </cell>
          <cell r="D31">
            <v>48</v>
          </cell>
          <cell r="E31">
            <v>22</v>
          </cell>
          <cell r="F31">
            <v>999</v>
          </cell>
          <cell r="G31" t="str">
            <v/>
          </cell>
          <cell r="H31">
            <v>26</v>
          </cell>
          <cell r="I31" t="str">
            <v>Radim HANULÍK</v>
          </cell>
          <cell r="J31" t="str">
            <v>Bruntál</v>
          </cell>
          <cell r="K31">
            <v>17.149999999999999</v>
          </cell>
          <cell r="L31">
            <v>27.3</v>
          </cell>
          <cell r="M31">
            <v>44.45</v>
          </cell>
        </row>
        <row r="32">
          <cell r="A32">
            <v>49</v>
          </cell>
          <cell r="B32">
            <v>49.027000000000001</v>
          </cell>
          <cell r="C32">
            <v>49</v>
          </cell>
          <cell r="D32">
            <v>49</v>
          </cell>
          <cell r="E32">
            <v>23</v>
          </cell>
          <cell r="F32">
            <v>999</v>
          </cell>
          <cell r="G32" t="str">
            <v/>
          </cell>
          <cell r="H32">
            <v>27</v>
          </cell>
          <cell r="I32" t="str">
            <v>Jan MICHL-BERNÁRD</v>
          </cell>
          <cell r="J32" t="str">
            <v>Bruntál</v>
          </cell>
          <cell r="K32">
            <v>21.06</v>
          </cell>
          <cell r="L32">
            <v>23.48</v>
          </cell>
          <cell r="M32">
            <v>44.54</v>
          </cell>
        </row>
        <row r="33">
          <cell r="A33">
            <v>82</v>
          </cell>
          <cell r="B33">
            <v>110.02800000000001</v>
          </cell>
          <cell r="C33">
            <v>110</v>
          </cell>
          <cell r="D33">
            <v>110</v>
          </cell>
          <cell r="E33">
            <v>34</v>
          </cell>
          <cell r="F33">
            <v>999</v>
          </cell>
          <cell r="G33" t="str">
            <v/>
          </cell>
          <cell r="H33">
            <v>28</v>
          </cell>
          <cell r="I33" t="str">
            <v>neobsazen</v>
          </cell>
          <cell r="J33" t="str">
            <v>Bruntál</v>
          </cell>
          <cell r="K33">
            <v>99.99</v>
          </cell>
          <cell r="L33">
            <v>99.99</v>
          </cell>
          <cell r="M33">
            <v>99.99</v>
          </cell>
        </row>
        <row r="34">
          <cell r="A34">
            <v>67</v>
          </cell>
          <cell r="B34">
            <v>67.028999999999996</v>
          </cell>
          <cell r="C34">
            <v>67</v>
          </cell>
          <cell r="D34">
            <v>67</v>
          </cell>
          <cell r="E34">
            <v>31</v>
          </cell>
          <cell r="F34">
            <v>999</v>
          </cell>
          <cell r="G34" t="str">
            <v/>
          </cell>
          <cell r="H34">
            <v>29</v>
          </cell>
          <cell r="I34" t="str">
            <v>Ondřej CHALUPA</v>
          </cell>
          <cell r="J34" t="str">
            <v>Bruntál</v>
          </cell>
          <cell r="K34">
            <v>21.52</v>
          </cell>
          <cell r="L34">
            <v>30.66</v>
          </cell>
          <cell r="M34">
            <v>52.18</v>
          </cell>
        </row>
        <row r="35">
          <cell r="A35">
            <v>83</v>
          </cell>
          <cell r="B35">
            <v>110.03</v>
          </cell>
          <cell r="C35">
            <v>110</v>
          </cell>
          <cell r="D35">
            <v>110</v>
          </cell>
          <cell r="E35">
            <v>34</v>
          </cell>
          <cell r="F35">
            <v>999</v>
          </cell>
          <cell r="G35" t="str">
            <v/>
          </cell>
          <cell r="H35">
            <v>30</v>
          </cell>
          <cell r="I35" t="str">
            <v>Tomáš BOXAN</v>
          </cell>
          <cell r="J35" t="str">
            <v>Bruntál</v>
          </cell>
          <cell r="K35">
            <v>99.99</v>
          </cell>
          <cell r="L35">
            <v>99.99</v>
          </cell>
          <cell r="M35">
            <v>99.99</v>
          </cell>
        </row>
        <row r="36">
          <cell r="A36">
            <v>84</v>
          </cell>
          <cell r="B36">
            <v>110.03100000000001</v>
          </cell>
          <cell r="C36">
            <v>110</v>
          </cell>
          <cell r="D36">
            <v>999</v>
          </cell>
          <cell r="E36" t="str">
            <v/>
          </cell>
          <cell r="F36">
            <v>110</v>
          </cell>
          <cell r="G36">
            <v>36</v>
          </cell>
          <cell r="H36">
            <v>31</v>
          </cell>
          <cell r="I36" t="str">
            <v>Jan HLAVINKA</v>
          </cell>
          <cell r="J36" t="str">
            <v>Olomouc</v>
          </cell>
          <cell r="K36">
            <v>23.76</v>
          </cell>
          <cell r="L36">
            <v>99.99</v>
          </cell>
          <cell r="M36">
            <v>99.99</v>
          </cell>
        </row>
        <row r="37">
          <cell r="A37">
            <v>85</v>
          </cell>
          <cell r="B37">
            <v>110.032</v>
          </cell>
          <cell r="C37">
            <v>110</v>
          </cell>
          <cell r="D37">
            <v>999</v>
          </cell>
          <cell r="E37" t="str">
            <v/>
          </cell>
          <cell r="F37">
            <v>110</v>
          </cell>
          <cell r="G37">
            <v>36</v>
          </cell>
          <cell r="H37">
            <v>32</v>
          </cell>
          <cell r="I37" t="str">
            <v>Tomáš OTRUBA</v>
          </cell>
          <cell r="J37" t="str">
            <v>Olomouc</v>
          </cell>
          <cell r="K37">
            <v>99.99</v>
          </cell>
          <cell r="L37">
            <v>99.99</v>
          </cell>
          <cell r="M37">
            <v>99.99</v>
          </cell>
        </row>
        <row r="38">
          <cell r="A38">
            <v>27</v>
          </cell>
          <cell r="B38">
            <v>27.033000000000001</v>
          </cell>
          <cell r="C38">
            <v>27</v>
          </cell>
          <cell r="D38">
            <v>999</v>
          </cell>
          <cell r="E38" t="str">
            <v/>
          </cell>
          <cell r="F38">
            <v>27</v>
          </cell>
          <cell r="G38">
            <v>12</v>
          </cell>
          <cell r="H38">
            <v>33</v>
          </cell>
          <cell r="I38" t="str">
            <v>Jaroslav NAVRÁTIL</v>
          </cell>
          <cell r="J38" t="str">
            <v>Olomouc</v>
          </cell>
          <cell r="K38">
            <v>19.03</v>
          </cell>
          <cell r="L38">
            <v>19.78</v>
          </cell>
          <cell r="M38">
            <v>38.81</v>
          </cell>
        </row>
        <row r="39">
          <cell r="A39">
            <v>19</v>
          </cell>
          <cell r="B39">
            <v>19.033999999999999</v>
          </cell>
          <cell r="C39">
            <v>19</v>
          </cell>
          <cell r="D39">
            <v>999</v>
          </cell>
          <cell r="E39" t="str">
            <v/>
          </cell>
          <cell r="F39">
            <v>19</v>
          </cell>
          <cell r="G39">
            <v>6</v>
          </cell>
          <cell r="H39">
            <v>34</v>
          </cell>
          <cell r="I39" t="str">
            <v>Zbyněk HRADIL</v>
          </cell>
          <cell r="J39" t="str">
            <v>Olomouc</v>
          </cell>
          <cell r="K39">
            <v>19.71</v>
          </cell>
          <cell r="L39">
            <v>15.82</v>
          </cell>
          <cell r="M39">
            <v>35.53</v>
          </cell>
        </row>
        <row r="40">
          <cell r="A40">
            <v>7</v>
          </cell>
          <cell r="B40">
            <v>7.0350000000000001</v>
          </cell>
          <cell r="C40">
            <v>7</v>
          </cell>
          <cell r="D40">
            <v>999</v>
          </cell>
          <cell r="E40" t="str">
            <v/>
          </cell>
          <cell r="F40">
            <v>7</v>
          </cell>
          <cell r="G40">
            <v>1</v>
          </cell>
          <cell r="H40">
            <v>35</v>
          </cell>
          <cell r="I40" t="str">
            <v>Jaroslav ŽITNÝ</v>
          </cell>
          <cell r="J40" t="str">
            <v>Olomouc</v>
          </cell>
          <cell r="K40">
            <v>17.36</v>
          </cell>
          <cell r="L40">
            <v>14.99</v>
          </cell>
          <cell r="M40">
            <v>32.35</v>
          </cell>
        </row>
        <row r="41">
          <cell r="A41">
            <v>29</v>
          </cell>
          <cell r="B41">
            <v>29.036000000000001</v>
          </cell>
          <cell r="C41">
            <v>29</v>
          </cell>
          <cell r="D41">
            <v>999</v>
          </cell>
          <cell r="E41" t="str">
            <v/>
          </cell>
          <cell r="F41">
            <v>29</v>
          </cell>
          <cell r="G41">
            <v>14</v>
          </cell>
          <cell r="H41">
            <v>36</v>
          </cell>
          <cell r="I41" t="str">
            <v>Jan NESVADBA</v>
          </cell>
          <cell r="J41" t="str">
            <v>Olomouc</v>
          </cell>
          <cell r="K41">
            <v>20.36</v>
          </cell>
          <cell r="L41">
            <v>18.77</v>
          </cell>
          <cell r="M41">
            <v>39.129999999999995</v>
          </cell>
        </row>
        <row r="42">
          <cell r="A42">
            <v>86</v>
          </cell>
          <cell r="B42">
            <v>110.03700000000001</v>
          </cell>
          <cell r="C42">
            <v>110</v>
          </cell>
          <cell r="D42">
            <v>999</v>
          </cell>
          <cell r="E42" t="str">
            <v/>
          </cell>
          <cell r="F42">
            <v>110</v>
          </cell>
          <cell r="G42">
            <v>36</v>
          </cell>
          <cell r="H42">
            <v>37</v>
          </cell>
          <cell r="I42" t="str">
            <v>Petr NAVRÁTIL</v>
          </cell>
          <cell r="J42" t="str">
            <v>Olomouc</v>
          </cell>
          <cell r="K42">
            <v>99.99</v>
          </cell>
          <cell r="L42">
            <v>17.25</v>
          </cell>
          <cell r="M42">
            <v>99.99</v>
          </cell>
        </row>
        <row r="43">
          <cell r="A43">
            <v>87</v>
          </cell>
          <cell r="B43">
            <v>110.038</v>
          </cell>
          <cell r="C43">
            <v>110</v>
          </cell>
          <cell r="D43">
            <v>999</v>
          </cell>
          <cell r="E43" t="str">
            <v/>
          </cell>
          <cell r="F43">
            <v>110</v>
          </cell>
          <cell r="G43">
            <v>36</v>
          </cell>
          <cell r="H43">
            <v>38</v>
          </cell>
          <cell r="I43" t="str">
            <v>Dalibor BLAŽEK</v>
          </cell>
          <cell r="J43" t="str">
            <v>Olomouc</v>
          </cell>
          <cell r="K43">
            <v>99.99</v>
          </cell>
          <cell r="L43">
            <v>16.149999999999999</v>
          </cell>
          <cell r="M43">
            <v>99.99</v>
          </cell>
        </row>
        <row r="44">
          <cell r="A44">
            <v>37</v>
          </cell>
          <cell r="B44">
            <v>37.039000000000001</v>
          </cell>
          <cell r="C44">
            <v>37</v>
          </cell>
          <cell r="D44">
            <v>999</v>
          </cell>
          <cell r="E44" t="str">
            <v/>
          </cell>
          <cell r="F44">
            <v>37</v>
          </cell>
          <cell r="G44">
            <v>17</v>
          </cell>
          <cell r="H44">
            <v>39</v>
          </cell>
          <cell r="I44" t="str">
            <v>Zdeněk ČURDA</v>
          </cell>
          <cell r="J44" t="str">
            <v>Olomouc</v>
          </cell>
          <cell r="K44">
            <v>21.64</v>
          </cell>
          <cell r="L44">
            <v>19.46</v>
          </cell>
          <cell r="M44">
            <v>41.1</v>
          </cell>
        </row>
        <row r="45">
          <cell r="A45">
            <v>21</v>
          </cell>
          <cell r="B45">
            <v>21.04</v>
          </cell>
          <cell r="C45">
            <v>21</v>
          </cell>
          <cell r="D45">
            <v>999</v>
          </cell>
          <cell r="E45" t="str">
            <v/>
          </cell>
          <cell r="F45">
            <v>21</v>
          </cell>
          <cell r="G45">
            <v>8</v>
          </cell>
          <cell r="H45">
            <v>40</v>
          </cell>
          <cell r="I45" t="str">
            <v>Jiří MAREŠ</v>
          </cell>
          <cell r="J45" t="str">
            <v>Olomouc</v>
          </cell>
          <cell r="K45">
            <v>17.899999999999999</v>
          </cell>
          <cell r="L45">
            <v>18.260000000000002</v>
          </cell>
          <cell r="M45">
            <v>36.159999999999997</v>
          </cell>
        </row>
        <row r="46">
          <cell r="A46">
            <v>63</v>
          </cell>
          <cell r="B46">
            <v>63.040999999999997</v>
          </cell>
          <cell r="C46">
            <v>63</v>
          </cell>
          <cell r="D46">
            <v>999</v>
          </cell>
          <cell r="E46" t="str">
            <v/>
          </cell>
          <cell r="F46">
            <v>63</v>
          </cell>
          <cell r="G46">
            <v>28</v>
          </cell>
          <cell r="H46">
            <v>41</v>
          </cell>
          <cell r="I46" t="str">
            <v>Marek FUCIMAN</v>
          </cell>
          <cell r="J46" t="str">
            <v>Frýdek-Místek</v>
          </cell>
          <cell r="K46">
            <v>23.14</v>
          </cell>
          <cell r="L46">
            <v>27.18</v>
          </cell>
          <cell r="M46">
            <v>50.32</v>
          </cell>
        </row>
        <row r="47">
          <cell r="A47">
            <v>60</v>
          </cell>
          <cell r="B47">
            <v>60.042000000000002</v>
          </cell>
          <cell r="C47">
            <v>60</v>
          </cell>
          <cell r="D47">
            <v>999</v>
          </cell>
          <cell r="E47" t="str">
            <v/>
          </cell>
          <cell r="F47">
            <v>60</v>
          </cell>
          <cell r="G47">
            <v>26</v>
          </cell>
          <cell r="H47">
            <v>42</v>
          </cell>
          <cell r="I47" t="str">
            <v>David KRHOVJÁK</v>
          </cell>
          <cell r="J47" t="str">
            <v>Frýdek-Místek</v>
          </cell>
          <cell r="K47">
            <v>22.4</v>
          </cell>
          <cell r="L47">
            <v>25.11</v>
          </cell>
          <cell r="M47">
            <v>47.51</v>
          </cell>
        </row>
        <row r="48">
          <cell r="A48">
            <v>31</v>
          </cell>
          <cell r="B48">
            <v>31.042999999999999</v>
          </cell>
          <cell r="C48">
            <v>31</v>
          </cell>
          <cell r="D48">
            <v>999</v>
          </cell>
          <cell r="E48" t="str">
            <v/>
          </cell>
          <cell r="F48">
            <v>31</v>
          </cell>
          <cell r="G48">
            <v>15</v>
          </cell>
          <cell r="H48">
            <v>43</v>
          </cell>
          <cell r="I48" t="str">
            <v>Martin POLÁŠEK</v>
          </cell>
          <cell r="J48" t="str">
            <v>Frýdek-Místek</v>
          </cell>
          <cell r="K48">
            <v>19.760000000000002</v>
          </cell>
          <cell r="L48">
            <v>20.190000000000001</v>
          </cell>
          <cell r="M48">
            <v>39.950000000000003</v>
          </cell>
        </row>
        <row r="49">
          <cell r="A49">
            <v>55</v>
          </cell>
          <cell r="B49">
            <v>55.043999999999997</v>
          </cell>
          <cell r="C49">
            <v>55</v>
          </cell>
          <cell r="D49">
            <v>999</v>
          </cell>
          <cell r="E49" t="str">
            <v/>
          </cell>
          <cell r="F49">
            <v>55</v>
          </cell>
          <cell r="G49">
            <v>22</v>
          </cell>
          <cell r="H49">
            <v>44</v>
          </cell>
          <cell r="I49" t="str">
            <v>Tomáš POSPĚCH</v>
          </cell>
          <cell r="J49" t="str">
            <v>Frýdek-Místek</v>
          </cell>
          <cell r="K49">
            <v>18.989999999999998</v>
          </cell>
          <cell r="L49">
            <v>26.75</v>
          </cell>
          <cell r="M49">
            <v>45.739999999999995</v>
          </cell>
        </row>
        <row r="50">
          <cell r="A50">
            <v>44</v>
          </cell>
          <cell r="B50">
            <v>44.045000000000002</v>
          </cell>
          <cell r="C50">
            <v>44</v>
          </cell>
          <cell r="D50">
            <v>999</v>
          </cell>
          <cell r="E50" t="str">
            <v/>
          </cell>
          <cell r="F50">
            <v>44</v>
          </cell>
          <cell r="G50">
            <v>19</v>
          </cell>
          <cell r="H50">
            <v>45</v>
          </cell>
          <cell r="I50" t="str">
            <v>Patrik KAROL</v>
          </cell>
          <cell r="J50" t="str">
            <v>Frýdek-Místek</v>
          </cell>
          <cell r="K50">
            <v>22.14</v>
          </cell>
          <cell r="L50">
            <v>20.97</v>
          </cell>
          <cell r="M50">
            <v>43.11</v>
          </cell>
        </row>
        <row r="51">
          <cell r="A51">
            <v>26</v>
          </cell>
          <cell r="B51">
            <v>26.045999999999999</v>
          </cell>
          <cell r="C51">
            <v>26</v>
          </cell>
          <cell r="D51">
            <v>999</v>
          </cell>
          <cell r="E51" t="str">
            <v/>
          </cell>
          <cell r="F51">
            <v>26</v>
          </cell>
          <cell r="G51">
            <v>11</v>
          </cell>
          <cell r="H51">
            <v>46</v>
          </cell>
          <cell r="I51" t="str">
            <v>Jiří HRČEK</v>
          </cell>
          <cell r="J51" t="str">
            <v>Frýdek-Místek</v>
          </cell>
          <cell r="K51">
            <v>19.03</v>
          </cell>
          <cell r="L51">
            <v>19.760000000000002</v>
          </cell>
          <cell r="M51">
            <v>38.790000000000006</v>
          </cell>
        </row>
        <row r="52">
          <cell r="A52">
            <v>38</v>
          </cell>
          <cell r="B52">
            <v>38.046999999999997</v>
          </cell>
          <cell r="C52">
            <v>38</v>
          </cell>
          <cell r="D52">
            <v>999</v>
          </cell>
          <cell r="E52" t="str">
            <v/>
          </cell>
          <cell r="F52">
            <v>38</v>
          </cell>
          <cell r="G52">
            <v>18</v>
          </cell>
          <cell r="H52">
            <v>47</v>
          </cell>
          <cell r="I52" t="str">
            <v>Petr URBIŠ</v>
          </cell>
          <cell r="J52" t="str">
            <v>Frýdek-Místek</v>
          </cell>
          <cell r="K52">
            <v>21.21</v>
          </cell>
          <cell r="L52">
            <v>19.98</v>
          </cell>
          <cell r="M52">
            <v>41.19</v>
          </cell>
        </row>
        <row r="53">
          <cell r="A53">
            <v>88</v>
          </cell>
          <cell r="B53">
            <v>110.048</v>
          </cell>
          <cell r="C53">
            <v>110</v>
          </cell>
          <cell r="D53">
            <v>999</v>
          </cell>
          <cell r="E53" t="str">
            <v/>
          </cell>
          <cell r="F53">
            <v>110</v>
          </cell>
          <cell r="G53">
            <v>36</v>
          </cell>
          <cell r="H53">
            <v>48</v>
          </cell>
          <cell r="I53" t="str">
            <v>Pavel VONDRÁČEK</v>
          </cell>
          <cell r="J53" t="str">
            <v>Frýdek-Místek</v>
          </cell>
          <cell r="K53">
            <v>22.08</v>
          </cell>
          <cell r="L53">
            <v>99.99</v>
          </cell>
          <cell r="M53">
            <v>99.99</v>
          </cell>
        </row>
        <row r="54">
          <cell r="A54">
            <v>89</v>
          </cell>
          <cell r="B54">
            <v>110.04900000000001</v>
          </cell>
          <cell r="C54">
            <v>110</v>
          </cell>
          <cell r="D54">
            <v>999</v>
          </cell>
          <cell r="E54" t="str">
            <v/>
          </cell>
          <cell r="F54">
            <v>110</v>
          </cell>
          <cell r="G54">
            <v>36</v>
          </cell>
          <cell r="H54">
            <v>49</v>
          </cell>
          <cell r="I54" t="str">
            <v>David SEJKORA</v>
          </cell>
          <cell r="J54" t="str">
            <v>Frýdek-Místek</v>
          </cell>
          <cell r="K54">
            <v>99.99</v>
          </cell>
          <cell r="L54">
            <v>17.309999999999999</v>
          </cell>
          <cell r="M54">
            <v>99.99</v>
          </cell>
        </row>
        <row r="55">
          <cell r="A55">
            <v>90</v>
          </cell>
          <cell r="B55">
            <v>110.05</v>
          </cell>
          <cell r="C55">
            <v>110</v>
          </cell>
          <cell r="D55">
            <v>999</v>
          </cell>
          <cell r="E55" t="str">
            <v/>
          </cell>
          <cell r="F55">
            <v>110</v>
          </cell>
          <cell r="G55">
            <v>36</v>
          </cell>
          <cell r="H55">
            <v>50</v>
          </cell>
          <cell r="I55" t="str">
            <v>neobsazen</v>
          </cell>
          <cell r="J55" t="str">
            <v>Frýdek-Místek</v>
          </cell>
          <cell r="K55">
            <v>99.99</v>
          </cell>
          <cell r="L55">
            <v>99.99</v>
          </cell>
          <cell r="M55">
            <v>99.99</v>
          </cell>
        </row>
        <row r="56">
          <cell r="A56">
            <v>91</v>
          </cell>
          <cell r="B56">
            <v>110.051</v>
          </cell>
          <cell r="C56">
            <v>110</v>
          </cell>
          <cell r="D56">
            <v>999</v>
          </cell>
          <cell r="E56" t="str">
            <v/>
          </cell>
          <cell r="F56">
            <v>110</v>
          </cell>
          <cell r="G56">
            <v>36</v>
          </cell>
          <cell r="H56">
            <v>51</v>
          </cell>
          <cell r="I56" t="str">
            <v>Jaroslav ZEHNÁLEK</v>
          </cell>
          <cell r="J56" t="str">
            <v>Přerov</v>
          </cell>
          <cell r="K56">
            <v>99.99</v>
          </cell>
          <cell r="L56">
            <v>99.99</v>
          </cell>
          <cell r="M56">
            <v>99.99</v>
          </cell>
        </row>
        <row r="57">
          <cell r="A57">
            <v>14</v>
          </cell>
          <cell r="B57">
            <v>14.052</v>
          </cell>
          <cell r="C57">
            <v>14</v>
          </cell>
          <cell r="D57">
            <v>999</v>
          </cell>
          <cell r="E57" t="str">
            <v/>
          </cell>
          <cell r="F57">
            <v>14</v>
          </cell>
          <cell r="G57">
            <v>4</v>
          </cell>
          <cell r="H57">
            <v>52</v>
          </cell>
          <cell r="I57" t="str">
            <v>Jan KLIMECKÝ</v>
          </cell>
          <cell r="J57" t="str">
            <v>Přerov</v>
          </cell>
          <cell r="K57">
            <v>18.11</v>
          </cell>
          <cell r="L57">
            <v>16.96</v>
          </cell>
          <cell r="M57">
            <v>35.07</v>
          </cell>
        </row>
        <row r="58">
          <cell r="A58">
            <v>92</v>
          </cell>
          <cell r="B58">
            <v>110.053</v>
          </cell>
          <cell r="C58">
            <v>110</v>
          </cell>
          <cell r="D58">
            <v>999</v>
          </cell>
          <cell r="E58" t="str">
            <v/>
          </cell>
          <cell r="F58">
            <v>110</v>
          </cell>
          <cell r="G58">
            <v>36</v>
          </cell>
          <cell r="H58">
            <v>53</v>
          </cell>
          <cell r="I58" t="str">
            <v>Petr MIRVALD</v>
          </cell>
          <cell r="J58" t="str">
            <v>Přerov</v>
          </cell>
          <cell r="K58">
            <v>19.05</v>
          </cell>
          <cell r="L58">
            <v>99.99</v>
          </cell>
          <cell r="M58">
            <v>99.99</v>
          </cell>
        </row>
        <row r="59">
          <cell r="A59">
            <v>10</v>
          </cell>
          <cell r="B59">
            <v>10.054</v>
          </cell>
          <cell r="C59">
            <v>10</v>
          </cell>
          <cell r="D59">
            <v>999</v>
          </cell>
          <cell r="E59" t="str">
            <v/>
          </cell>
          <cell r="F59">
            <v>10</v>
          </cell>
          <cell r="G59">
            <v>2</v>
          </cell>
          <cell r="H59">
            <v>54</v>
          </cell>
          <cell r="I59" t="str">
            <v>Václav BLAŽEK</v>
          </cell>
          <cell r="J59" t="str">
            <v>Přerov</v>
          </cell>
          <cell r="K59">
            <v>17.22</v>
          </cell>
          <cell r="L59">
            <v>16.55</v>
          </cell>
          <cell r="M59">
            <v>33.769999999999996</v>
          </cell>
        </row>
        <row r="60">
          <cell r="A60">
            <v>16</v>
          </cell>
          <cell r="B60">
            <v>16.055</v>
          </cell>
          <cell r="C60">
            <v>16</v>
          </cell>
          <cell r="D60">
            <v>999</v>
          </cell>
          <cell r="E60" t="str">
            <v/>
          </cell>
          <cell r="F60">
            <v>16</v>
          </cell>
          <cell r="G60">
            <v>5</v>
          </cell>
          <cell r="H60">
            <v>55</v>
          </cell>
          <cell r="I60" t="str">
            <v>Josef BUCHTA</v>
          </cell>
          <cell r="J60" t="str">
            <v>Přerov</v>
          </cell>
          <cell r="K60">
            <v>17.440000000000001</v>
          </cell>
          <cell r="L60">
            <v>17.86</v>
          </cell>
          <cell r="M60">
            <v>35.299999999999997</v>
          </cell>
        </row>
        <row r="61">
          <cell r="A61">
            <v>20</v>
          </cell>
          <cell r="B61">
            <v>20.056000000000001</v>
          </cell>
          <cell r="C61">
            <v>20</v>
          </cell>
          <cell r="D61">
            <v>999</v>
          </cell>
          <cell r="E61" t="str">
            <v/>
          </cell>
          <cell r="F61">
            <v>20</v>
          </cell>
          <cell r="G61">
            <v>7</v>
          </cell>
          <cell r="H61">
            <v>56</v>
          </cell>
          <cell r="I61" t="str">
            <v>Marek BIA</v>
          </cell>
          <cell r="J61" t="str">
            <v>Přerov</v>
          </cell>
          <cell r="K61">
            <v>19.96</v>
          </cell>
          <cell r="L61">
            <v>15.87</v>
          </cell>
          <cell r="M61">
            <v>35.83</v>
          </cell>
        </row>
        <row r="62">
          <cell r="A62">
            <v>22</v>
          </cell>
          <cell r="B62">
            <v>22.056999999999999</v>
          </cell>
          <cell r="C62">
            <v>22</v>
          </cell>
          <cell r="D62">
            <v>999</v>
          </cell>
          <cell r="E62" t="str">
            <v/>
          </cell>
          <cell r="F62">
            <v>22</v>
          </cell>
          <cell r="G62">
            <v>9</v>
          </cell>
          <cell r="H62">
            <v>57</v>
          </cell>
          <cell r="I62" t="str">
            <v>Pavel BERNHAUER</v>
          </cell>
          <cell r="J62" t="str">
            <v>Přerov</v>
          </cell>
          <cell r="K62">
            <v>18.64</v>
          </cell>
          <cell r="L62">
            <v>18.27</v>
          </cell>
          <cell r="M62">
            <v>36.909999999999997</v>
          </cell>
        </row>
        <row r="63">
          <cell r="A63">
            <v>57</v>
          </cell>
          <cell r="B63">
            <v>57.058</v>
          </cell>
          <cell r="C63">
            <v>57</v>
          </cell>
          <cell r="D63">
            <v>999</v>
          </cell>
          <cell r="E63" t="str">
            <v/>
          </cell>
          <cell r="F63">
            <v>57</v>
          </cell>
          <cell r="G63">
            <v>23</v>
          </cell>
          <cell r="H63">
            <v>58</v>
          </cell>
          <cell r="I63" t="str">
            <v>Ondřej PLESNÍK</v>
          </cell>
          <cell r="J63" t="str">
            <v>Přerov</v>
          </cell>
          <cell r="K63">
            <v>20.77</v>
          </cell>
          <cell r="L63">
            <v>25.47</v>
          </cell>
          <cell r="M63">
            <v>46.239999999999995</v>
          </cell>
        </row>
        <row r="64">
          <cell r="A64">
            <v>93</v>
          </cell>
          <cell r="B64">
            <v>110.059</v>
          </cell>
          <cell r="C64">
            <v>110</v>
          </cell>
          <cell r="D64">
            <v>999</v>
          </cell>
          <cell r="E64" t="str">
            <v/>
          </cell>
          <cell r="F64">
            <v>110</v>
          </cell>
          <cell r="G64">
            <v>36</v>
          </cell>
          <cell r="H64">
            <v>59</v>
          </cell>
          <cell r="I64" t="str">
            <v>Zdeněk NAVRÁTIL</v>
          </cell>
          <cell r="J64" t="str">
            <v>Přerov</v>
          </cell>
          <cell r="K64">
            <v>99.99</v>
          </cell>
          <cell r="L64">
            <v>18.62</v>
          </cell>
          <cell r="M64">
            <v>99.99</v>
          </cell>
        </row>
        <row r="65">
          <cell r="A65">
            <v>23</v>
          </cell>
          <cell r="B65">
            <v>23.06</v>
          </cell>
          <cell r="C65">
            <v>23</v>
          </cell>
          <cell r="D65">
            <v>999</v>
          </cell>
          <cell r="E65" t="str">
            <v/>
          </cell>
          <cell r="F65">
            <v>23</v>
          </cell>
          <cell r="G65">
            <v>10</v>
          </cell>
          <cell r="H65">
            <v>60</v>
          </cell>
          <cell r="I65" t="str">
            <v>Ladislav PATRMAN</v>
          </cell>
          <cell r="J65" t="str">
            <v>Přerov</v>
          </cell>
          <cell r="K65">
            <v>19.37</v>
          </cell>
          <cell r="L65">
            <v>17.760000000000002</v>
          </cell>
          <cell r="M65">
            <v>37.130000000000003</v>
          </cell>
        </row>
        <row r="66">
          <cell r="A66">
            <v>34</v>
          </cell>
          <cell r="B66">
            <v>34.061</v>
          </cell>
          <cell r="C66">
            <v>34</v>
          </cell>
          <cell r="D66">
            <v>34</v>
          </cell>
          <cell r="E66">
            <v>14</v>
          </cell>
          <cell r="F66">
            <v>999</v>
          </cell>
          <cell r="G66" t="str">
            <v/>
          </cell>
          <cell r="H66">
            <v>61</v>
          </cell>
          <cell r="I66" t="str">
            <v>Přemysl PTÁŠNÍK</v>
          </cell>
          <cell r="J66" t="str">
            <v>Opava</v>
          </cell>
          <cell r="K66">
            <v>18.34</v>
          </cell>
          <cell r="L66">
            <v>22.05</v>
          </cell>
          <cell r="M66">
            <v>40.39</v>
          </cell>
        </row>
        <row r="67">
          <cell r="A67">
            <v>94</v>
          </cell>
          <cell r="B67">
            <v>110.062</v>
          </cell>
          <cell r="C67">
            <v>110</v>
          </cell>
          <cell r="D67">
            <v>110</v>
          </cell>
          <cell r="E67">
            <v>34</v>
          </cell>
          <cell r="F67">
            <v>999</v>
          </cell>
          <cell r="G67" t="str">
            <v/>
          </cell>
          <cell r="H67">
            <v>62</v>
          </cell>
          <cell r="I67" t="str">
            <v>Jiří DRÁPAL</v>
          </cell>
          <cell r="J67" t="str">
            <v>Opava</v>
          </cell>
          <cell r="K67">
            <v>99.99</v>
          </cell>
          <cell r="L67">
            <v>22.56</v>
          </cell>
          <cell r="M67">
            <v>99.99</v>
          </cell>
        </row>
        <row r="68">
          <cell r="A68">
            <v>56</v>
          </cell>
          <cell r="B68">
            <v>56.063000000000002</v>
          </cell>
          <cell r="C68">
            <v>56</v>
          </cell>
          <cell r="D68">
            <v>56</v>
          </cell>
          <cell r="E68">
            <v>28</v>
          </cell>
          <cell r="F68">
            <v>999</v>
          </cell>
          <cell r="G68" t="str">
            <v/>
          </cell>
          <cell r="H68">
            <v>63</v>
          </cell>
          <cell r="I68" t="str">
            <v>Aleš MARTINEK</v>
          </cell>
          <cell r="J68" t="str">
            <v>Opava</v>
          </cell>
          <cell r="K68">
            <v>21.28</v>
          </cell>
          <cell r="L68">
            <v>24.49</v>
          </cell>
          <cell r="M68">
            <v>45.769999999999996</v>
          </cell>
        </row>
        <row r="69">
          <cell r="A69">
            <v>43</v>
          </cell>
          <cell r="B69">
            <v>43.064</v>
          </cell>
          <cell r="C69">
            <v>43</v>
          </cell>
          <cell r="D69">
            <v>43</v>
          </cell>
          <cell r="E69">
            <v>19</v>
          </cell>
          <cell r="F69">
            <v>999</v>
          </cell>
          <cell r="G69" t="str">
            <v/>
          </cell>
          <cell r="H69">
            <v>64</v>
          </cell>
          <cell r="I69" t="str">
            <v>Jan ČERNÝ</v>
          </cell>
          <cell r="J69" t="str">
            <v>Opava</v>
          </cell>
          <cell r="K69">
            <v>21.21</v>
          </cell>
          <cell r="L69">
            <v>21.2</v>
          </cell>
          <cell r="M69">
            <v>42.41</v>
          </cell>
        </row>
        <row r="70">
          <cell r="A70">
            <v>95</v>
          </cell>
          <cell r="B70">
            <v>110.065</v>
          </cell>
          <cell r="C70">
            <v>110</v>
          </cell>
          <cell r="D70">
            <v>110</v>
          </cell>
          <cell r="E70">
            <v>34</v>
          </cell>
          <cell r="F70">
            <v>999</v>
          </cell>
          <cell r="G70" t="str">
            <v/>
          </cell>
          <cell r="H70">
            <v>65</v>
          </cell>
          <cell r="I70" t="str">
            <v>Radomír KUBESA</v>
          </cell>
          <cell r="J70" t="str">
            <v>Opava</v>
          </cell>
          <cell r="K70">
            <v>20.89</v>
          </cell>
          <cell r="L70">
            <v>99.99</v>
          </cell>
          <cell r="M70">
            <v>99.99</v>
          </cell>
        </row>
        <row r="71">
          <cell r="A71">
            <v>96</v>
          </cell>
          <cell r="B71">
            <v>110.066</v>
          </cell>
          <cell r="C71">
            <v>110</v>
          </cell>
          <cell r="D71">
            <v>110</v>
          </cell>
          <cell r="E71">
            <v>34</v>
          </cell>
          <cell r="F71">
            <v>999</v>
          </cell>
          <cell r="G71" t="str">
            <v/>
          </cell>
          <cell r="H71">
            <v>66</v>
          </cell>
          <cell r="I71" t="str">
            <v>Robin MALCHÁREK</v>
          </cell>
          <cell r="J71" t="str">
            <v>Opava</v>
          </cell>
          <cell r="K71">
            <v>19.71</v>
          </cell>
          <cell r="L71">
            <v>99.99</v>
          </cell>
          <cell r="M71">
            <v>99.99</v>
          </cell>
        </row>
        <row r="72">
          <cell r="A72">
            <v>36</v>
          </cell>
          <cell r="B72">
            <v>36.067</v>
          </cell>
          <cell r="C72">
            <v>36</v>
          </cell>
          <cell r="D72">
            <v>36</v>
          </cell>
          <cell r="E72">
            <v>15</v>
          </cell>
          <cell r="F72">
            <v>999</v>
          </cell>
          <cell r="G72" t="str">
            <v/>
          </cell>
          <cell r="H72">
            <v>67</v>
          </cell>
          <cell r="I72" t="str">
            <v>Tomáš DIETRICH</v>
          </cell>
          <cell r="J72" t="str">
            <v>Opava</v>
          </cell>
          <cell r="K72">
            <v>19.79</v>
          </cell>
          <cell r="L72">
            <v>20.89</v>
          </cell>
          <cell r="M72">
            <v>40.68</v>
          </cell>
        </row>
        <row r="73">
          <cell r="A73">
            <v>39</v>
          </cell>
          <cell r="B73">
            <v>39.067999999999998</v>
          </cell>
          <cell r="C73">
            <v>39</v>
          </cell>
          <cell r="D73">
            <v>39</v>
          </cell>
          <cell r="E73">
            <v>16</v>
          </cell>
          <cell r="F73">
            <v>999</v>
          </cell>
          <cell r="G73" t="str">
            <v/>
          </cell>
          <cell r="H73">
            <v>68</v>
          </cell>
          <cell r="I73" t="str">
            <v>Tomáš STOKLASA</v>
          </cell>
          <cell r="J73" t="str">
            <v>Opava</v>
          </cell>
          <cell r="K73">
            <v>20.5</v>
          </cell>
          <cell r="L73">
            <v>20.96</v>
          </cell>
          <cell r="M73">
            <v>41.46</v>
          </cell>
        </row>
        <row r="74">
          <cell r="A74">
            <v>97</v>
          </cell>
          <cell r="B74">
            <v>110.069</v>
          </cell>
          <cell r="C74">
            <v>110</v>
          </cell>
          <cell r="D74">
            <v>110</v>
          </cell>
          <cell r="E74">
            <v>34</v>
          </cell>
          <cell r="F74">
            <v>999</v>
          </cell>
          <cell r="G74" t="str">
            <v/>
          </cell>
          <cell r="H74">
            <v>69</v>
          </cell>
          <cell r="I74" t="str">
            <v>Lukáš GLABASNIA</v>
          </cell>
          <cell r="J74" t="str">
            <v>Opava</v>
          </cell>
          <cell r="K74">
            <v>99.99</v>
          </cell>
          <cell r="L74">
            <v>24.48</v>
          </cell>
          <cell r="M74">
            <v>99.99</v>
          </cell>
        </row>
        <row r="75">
          <cell r="A75">
            <v>52</v>
          </cell>
          <cell r="B75">
            <v>52.07</v>
          </cell>
          <cell r="C75">
            <v>52</v>
          </cell>
          <cell r="D75">
            <v>52</v>
          </cell>
          <cell r="E75">
            <v>25</v>
          </cell>
          <cell r="F75">
            <v>999</v>
          </cell>
          <cell r="G75" t="str">
            <v/>
          </cell>
          <cell r="H75">
            <v>70</v>
          </cell>
          <cell r="I75" t="str">
            <v>Vít PETEREK</v>
          </cell>
          <cell r="J75" t="str">
            <v>Opava</v>
          </cell>
          <cell r="K75">
            <v>19.62</v>
          </cell>
          <cell r="L75">
            <v>25.44</v>
          </cell>
          <cell r="M75">
            <v>45.06</v>
          </cell>
        </row>
        <row r="76">
          <cell r="A76">
            <v>74</v>
          </cell>
          <cell r="B76">
            <v>74.070999999999998</v>
          </cell>
          <cell r="C76">
            <v>74</v>
          </cell>
          <cell r="D76">
            <v>999</v>
          </cell>
          <cell r="E76" t="str">
            <v/>
          </cell>
          <cell r="F76">
            <v>74</v>
          </cell>
          <cell r="G76">
            <v>35</v>
          </cell>
          <cell r="H76">
            <v>71</v>
          </cell>
          <cell r="I76" t="str">
            <v>Aleš JURČÁK</v>
          </cell>
          <cell r="J76" t="str">
            <v>Jeseník</v>
          </cell>
          <cell r="K76">
            <v>26.29</v>
          </cell>
          <cell r="L76">
            <v>36.19</v>
          </cell>
          <cell r="M76">
            <v>62.48</v>
          </cell>
        </row>
        <row r="77">
          <cell r="A77">
            <v>65</v>
          </cell>
          <cell r="B77">
            <v>65.072000000000003</v>
          </cell>
          <cell r="C77">
            <v>65</v>
          </cell>
          <cell r="D77">
            <v>999</v>
          </cell>
          <cell r="E77" t="str">
            <v/>
          </cell>
          <cell r="F77">
            <v>65</v>
          </cell>
          <cell r="G77">
            <v>29</v>
          </cell>
          <cell r="H77">
            <v>72</v>
          </cell>
          <cell r="I77" t="str">
            <v>Pavel ŠŤASTNÝ</v>
          </cell>
          <cell r="J77" t="str">
            <v>Jeseník</v>
          </cell>
          <cell r="K77">
            <v>24.2</v>
          </cell>
          <cell r="L77">
            <v>27.05</v>
          </cell>
          <cell r="M77">
            <v>51.25</v>
          </cell>
        </row>
        <row r="78">
          <cell r="A78">
            <v>98</v>
          </cell>
          <cell r="B78">
            <v>110.07299999999999</v>
          </cell>
          <cell r="C78">
            <v>110</v>
          </cell>
          <cell r="D78">
            <v>999</v>
          </cell>
          <cell r="E78" t="str">
            <v/>
          </cell>
          <cell r="F78">
            <v>110</v>
          </cell>
          <cell r="G78">
            <v>36</v>
          </cell>
          <cell r="H78">
            <v>73</v>
          </cell>
          <cell r="I78" t="str">
            <v>Roman GROSIČ</v>
          </cell>
          <cell r="J78" t="str">
            <v>Jeseník</v>
          </cell>
          <cell r="K78">
            <v>99.99</v>
          </cell>
          <cell r="L78">
            <v>40.58</v>
          </cell>
          <cell r="M78">
            <v>99.99</v>
          </cell>
        </row>
        <row r="79">
          <cell r="A79">
            <v>71</v>
          </cell>
          <cell r="B79">
            <v>71.073999999999998</v>
          </cell>
          <cell r="C79">
            <v>71</v>
          </cell>
          <cell r="D79">
            <v>999</v>
          </cell>
          <cell r="E79" t="str">
            <v/>
          </cell>
          <cell r="F79">
            <v>71</v>
          </cell>
          <cell r="G79">
            <v>32</v>
          </cell>
          <cell r="H79">
            <v>74</v>
          </cell>
          <cell r="I79" t="str">
            <v>Michal KUŽÍLEK</v>
          </cell>
          <cell r="J79" t="str">
            <v>Jeseník</v>
          </cell>
          <cell r="K79">
            <v>23.64</v>
          </cell>
          <cell r="L79">
            <v>31.18</v>
          </cell>
          <cell r="M79">
            <v>54.82</v>
          </cell>
        </row>
        <row r="80">
          <cell r="A80">
            <v>99</v>
          </cell>
          <cell r="B80">
            <v>110.075</v>
          </cell>
          <cell r="C80">
            <v>110</v>
          </cell>
          <cell r="D80">
            <v>999</v>
          </cell>
          <cell r="E80" t="str">
            <v/>
          </cell>
          <cell r="F80">
            <v>110</v>
          </cell>
          <cell r="G80">
            <v>36</v>
          </cell>
          <cell r="H80">
            <v>75</v>
          </cell>
          <cell r="I80" t="str">
            <v>Marek ZÁHORSKÝ</v>
          </cell>
          <cell r="J80" t="str">
            <v>Jeseník</v>
          </cell>
          <cell r="K80">
            <v>99.99</v>
          </cell>
          <cell r="L80">
            <v>36.659999999999997</v>
          </cell>
          <cell r="M80">
            <v>99.99</v>
          </cell>
        </row>
        <row r="81">
          <cell r="A81">
            <v>100</v>
          </cell>
          <cell r="B81">
            <v>110.07599999999999</v>
          </cell>
          <cell r="C81">
            <v>110</v>
          </cell>
          <cell r="D81">
            <v>999</v>
          </cell>
          <cell r="E81" t="str">
            <v/>
          </cell>
          <cell r="F81">
            <v>110</v>
          </cell>
          <cell r="G81">
            <v>36</v>
          </cell>
          <cell r="H81">
            <v>76</v>
          </cell>
          <cell r="I81" t="str">
            <v>Milan SMATANA</v>
          </cell>
          <cell r="J81" t="str">
            <v>Jeseník</v>
          </cell>
          <cell r="K81">
            <v>99.99</v>
          </cell>
          <cell r="L81">
            <v>32.53</v>
          </cell>
          <cell r="M81">
            <v>99.99</v>
          </cell>
        </row>
        <row r="82">
          <cell r="A82">
            <v>101</v>
          </cell>
          <cell r="B82">
            <v>110.077</v>
          </cell>
          <cell r="C82">
            <v>110</v>
          </cell>
          <cell r="D82">
            <v>999</v>
          </cell>
          <cell r="E82" t="str">
            <v/>
          </cell>
          <cell r="F82">
            <v>110</v>
          </cell>
          <cell r="G82">
            <v>36</v>
          </cell>
          <cell r="H82">
            <v>77</v>
          </cell>
          <cell r="I82" t="str">
            <v>Martin DISTLER</v>
          </cell>
          <cell r="J82" t="str">
            <v>Jeseník</v>
          </cell>
          <cell r="K82">
            <v>99.99</v>
          </cell>
          <cell r="L82">
            <v>99.99</v>
          </cell>
          <cell r="M82">
            <v>99.99</v>
          </cell>
        </row>
        <row r="83">
          <cell r="A83">
            <v>102</v>
          </cell>
          <cell r="B83">
            <v>110.078</v>
          </cell>
          <cell r="C83">
            <v>110</v>
          </cell>
          <cell r="D83">
            <v>999</v>
          </cell>
          <cell r="E83" t="str">
            <v/>
          </cell>
          <cell r="F83">
            <v>110</v>
          </cell>
          <cell r="G83">
            <v>36</v>
          </cell>
          <cell r="H83">
            <v>78</v>
          </cell>
          <cell r="I83" t="str">
            <v>Martin SUROVÝCH</v>
          </cell>
          <cell r="J83" t="str">
            <v>Jeseník</v>
          </cell>
          <cell r="K83">
            <v>99.99</v>
          </cell>
          <cell r="L83">
            <v>99.99</v>
          </cell>
          <cell r="M83">
            <v>99.99</v>
          </cell>
        </row>
        <row r="84">
          <cell r="A84">
            <v>103</v>
          </cell>
          <cell r="B84">
            <v>110.07899999999999</v>
          </cell>
          <cell r="C84">
            <v>110</v>
          </cell>
          <cell r="D84">
            <v>999</v>
          </cell>
          <cell r="E84" t="str">
            <v/>
          </cell>
          <cell r="F84">
            <v>110</v>
          </cell>
          <cell r="G84">
            <v>36</v>
          </cell>
          <cell r="H84">
            <v>79</v>
          </cell>
          <cell r="I84" t="str">
            <v>Martin TONHAUSER</v>
          </cell>
          <cell r="J84" t="str">
            <v>Jeseník</v>
          </cell>
          <cell r="K84">
            <v>99.99</v>
          </cell>
          <cell r="L84">
            <v>33.42</v>
          </cell>
          <cell r="M84">
            <v>99.99</v>
          </cell>
        </row>
        <row r="85">
          <cell r="A85">
            <v>104</v>
          </cell>
          <cell r="B85">
            <v>110.08</v>
          </cell>
          <cell r="C85">
            <v>110</v>
          </cell>
          <cell r="D85">
            <v>999</v>
          </cell>
          <cell r="E85" t="str">
            <v/>
          </cell>
          <cell r="F85">
            <v>110</v>
          </cell>
          <cell r="G85">
            <v>36</v>
          </cell>
          <cell r="H85">
            <v>80</v>
          </cell>
          <cell r="I85" t="str">
            <v>Tomáš WADEL</v>
          </cell>
          <cell r="J85" t="str">
            <v>Jeseník</v>
          </cell>
          <cell r="K85">
            <v>99.99</v>
          </cell>
          <cell r="L85">
            <v>37.67</v>
          </cell>
          <cell r="M85">
            <v>99.99</v>
          </cell>
        </row>
        <row r="86">
          <cell r="A86">
            <v>54</v>
          </cell>
          <cell r="B86">
            <v>54.081000000000003</v>
          </cell>
          <cell r="C86">
            <v>54</v>
          </cell>
          <cell r="D86">
            <v>54</v>
          </cell>
          <cell r="E86">
            <v>27</v>
          </cell>
          <cell r="F86">
            <v>999</v>
          </cell>
          <cell r="G86" t="str">
            <v/>
          </cell>
          <cell r="H86">
            <v>81</v>
          </cell>
          <cell r="I86" t="str">
            <v>Tomáš SLÁDEČEK</v>
          </cell>
          <cell r="J86" t="str">
            <v>Nový Jičín</v>
          </cell>
          <cell r="K86">
            <v>21.92</v>
          </cell>
          <cell r="L86">
            <v>23.37</v>
          </cell>
          <cell r="M86">
            <v>45.290000000000006</v>
          </cell>
        </row>
        <row r="87">
          <cell r="A87">
            <v>41</v>
          </cell>
          <cell r="B87">
            <v>41.082000000000001</v>
          </cell>
          <cell r="C87">
            <v>41</v>
          </cell>
          <cell r="D87">
            <v>41</v>
          </cell>
          <cell r="E87">
            <v>17</v>
          </cell>
          <cell r="F87">
            <v>999</v>
          </cell>
          <cell r="G87" t="str">
            <v/>
          </cell>
          <cell r="H87">
            <v>82</v>
          </cell>
          <cell r="I87" t="str">
            <v>Josef DORČÁK</v>
          </cell>
          <cell r="J87" t="str">
            <v>Nový Jičín</v>
          </cell>
          <cell r="K87">
            <v>22.48</v>
          </cell>
          <cell r="L87">
            <v>19.41</v>
          </cell>
          <cell r="M87">
            <v>41.89</v>
          </cell>
        </row>
        <row r="88">
          <cell r="A88">
            <v>64</v>
          </cell>
          <cell r="B88">
            <v>64.082999999999998</v>
          </cell>
          <cell r="C88">
            <v>64</v>
          </cell>
          <cell r="D88">
            <v>64</v>
          </cell>
          <cell r="E88">
            <v>30</v>
          </cell>
          <cell r="F88">
            <v>999</v>
          </cell>
          <cell r="G88" t="str">
            <v/>
          </cell>
          <cell r="H88">
            <v>83</v>
          </cell>
          <cell r="I88" t="str">
            <v>Pavel ŽÍDEK</v>
          </cell>
          <cell r="J88" t="str">
            <v>Nový Jičín</v>
          </cell>
          <cell r="K88">
            <v>23.9</v>
          </cell>
          <cell r="L88">
            <v>26.62</v>
          </cell>
          <cell r="M88">
            <v>50.519999999999996</v>
          </cell>
        </row>
        <row r="89">
          <cell r="A89">
            <v>51</v>
          </cell>
          <cell r="B89">
            <v>51.084000000000003</v>
          </cell>
          <cell r="C89">
            <v>51</v>
          </cell>
          <cell r="D89">
            <v>51</v>
          </cell>
          <cell r="E89">
            <v>24</v>
          </cell>
          <cell r="F89">
            <v>999</v>
          </cell>
          <cell r="G89" t="str">
            <v/>
          </cell>
          <cell r="H89">
            <v>84</v>
          </cell>
          <cell r="I89" t="str">
            <v>Robert JALŮVKA</v>
          </cell>
          <cell r="J89" t="str">
            <v>Nový Jičín</v>
          </cell>
          <cell r="K89">
            <v>19.54</v>
          </cell>
          <cell r="L89">
            <v>25.5</v>
          </cell>
          <cell r="M89">
            <v>45.04</v>
          </cell>
        </row>
        <row r="90">
          <cell r="A90">
            <v>105</v>
          </cell>
          <cell r="B90">
            <v>110.08499999999999</v>
          </cell>
          <cell r="C90">
            <v>110</v>
          </cell>
          <cell r="D90">
            <v>110</v>
          </cell>
          <cell r="E90">
            <v>34</v>
          </cell>
          <cell r="F90">
            <v>999</v>
          </cell>
          <cell r="G90" t="str">
            <v/>
          </cell>
          <cell r="H90">
            <v>85</v>
          </cell>
          <cell r="I90" t="str">
            <v>Patrik JEDLIČKA</v>
          </cell>
          <cell r="J90" t="str">
            <v>Nový Jičín</v>
          </cell>
          <cell r="K90">
            <v>23.39</v>
          </cell>
          <cell r="L90">
            <v>99.99</v>
          </cell>
          <cell r="M90">
            <v>99.99</v>
          </cell>
        </row>
        <row r="91">
          <cell r="A91">
            <v>68</v>
          </cell>
          <cell r="B91">
            <v>68.085999999999999</v>
          </cell>
          <cell r="C91">
            <v>68</v>
          </cell>
          <cell r="D91">
            <v>68</v>
          </cell>
          <cell r="E91">
            <v>32</v>
          </cell>
          <cell r="F91">
            <v>999</v>
          </cell>
          <cell r="G91" t="str">
            <v/>
          </cell>
          <cell r="H91">
            <v>86</v>
          </cell>
          <cell r="I91" t="str">
            <v>Lubomír ADAM</v>
          </cell>
          <cell r="J91" t="str">
            <v>Nový Jičín</v>
          </cell>
          <cell r="K91">
            <v>21.79</v>
          </cell>
          <cell r="L91">
            <v>31.75</v>
          </cell>
          <cell r="M91">
            <v>53.54</v>
          </cell>
        </row>
        <row r="92">
          <cell r="A92">
            <v>61</v>
          </cell>
          <cell r="B92">
            <v>61.087000000000003</v>
          </cell>
          <cell r="C92">
            <v>61</v>
          </cell>
          <cell r="D92">
            <v>61</v>
          </cell>
          <cell r="E92">
            <v>29</v>
          </cell>
          <cell r="F92">
            <v>999</v>
          </cell>
          <cell r="G92" t="str">
            <v/>
          </cell>
          <cell r="H92">
            <v>87</v>
          </cell>
          <cell r="I92" t="str">
            <v>Lukáš JELŠÍK</v>
          </cell>
          <cell r="J92" t="str">
            <v>Nový Jičín</v>
          </cell>
          <cell r="K92">
            <v>22.64</v>
          </cell>
          <cell r="L92">
            <v>25.8</v>
          </cell>
          <cell r="M92">
            <v>48.44</v>
          </cell>
        </row>
        <row r="93">
          <cell r="A93">
            <v>106</v>
          </cell>
          <cell r="B93">
            <v>110.08799999999999</v>
          </cell>
          <cell r="C93">
            <v>110</v>
          </cell>
          <cell r="D93">
            <v>110</v>
          </cell>
          <cell r="E93">
            <v>34</v>
          </cell>
          <cell r="F93">
            <v>999</v>
          </cell>
          <cell r="G93" t="str">
            <v/>
          </cell>
          <cell r="H93">
            <v>88</v>
          </cell>
          <cell r="I93" t="str">
            <v>Pavel KROUPA</v>
          </cell>
          <cell r="J93" t="str">
            <v>Nový Jičín</v>
          </cell>
          <cell r="K93">
            <v>99.99</v>
          </cell>
          <cell r="L93">
            <v>22.83</v>
          </cell>
          <cell r="M93">
            <v>99.99</v>
          </cell>
        </row>
        <row r="94">
          <cell r="A94">
            <v>107</v>
          </cell>
          <cell r="B94">
            <v>110.089</v>
          </cell>
          <cell r="C94">
            <v>110</v>
          </cell>
          <cell r="D94">
            <v>110</v>
          </cell>
          <cell r="E94">
            <v>34</v>
          </cell>
          <cell r="F94">
            <v>999</v>
          </cell>
          <cell r="G94" t="str">
            <v/>
          </cell>
          <cell r="H94">
            <v>89</v>
          </cell>
          <cell r="I94" t="str">
            <v>Petr FIURÁŠEK</v>
          </cell>
          <cell r="J94" t="str">
            <v>Nový Jičín</v>
          </cell>
          <cell r="K94">
            <v>99.99</v>
          </cell>
          <cell r="L94">
            <v>24.93</v>
          </cell>
          <cell r="M94">
            <v>99.99</v>
          </cell>
        </row>
        <row r="95">
          <cell r="A95">
            <v>108</v>
          </cell>
          <cell r="B95">
            <v>110.09</v>
          </cell>
          <cell r="C95">
            <v>110</v>
          </cell>
          <cell r="D95">
            <v>110</v>
          </cell>
          <cell r="E95">
            <v>34</v>
          </cell>
          <cell r="F95">
            <v>999</v>
          </cell>
          <cell r="G95" t="str">
            <v/>
          </cell>
          <cell r="H95">
            <v>90</v>
          </cell>
          <cell r="I95" t="str">
            <v>Jiří ŠEVČÍK</v>
          </cell>
          <cell r="J95" t="str">
            <v>Nový Jičín</v>
          </cell>
          <cell r="K95">
            <v>21.88</v>
          </cell>
          <cell r="L95">
            <v>99.99</v>
          </cell>
          <cell r="M95">
            <v>99.99</v>
          </cell>
        </row>
        <row r="96">
          <cell r="A96">
            <v>73</v>
          </cell>
          <cell r="B96">
            <v>73.090999999999994</v>
          </cell>
          <cell r="C96">
            <v>73</v>
          </cell>
          <cell r="D96">
            <v>999</v>
          </cell>
          <cell r="E96" t="str">
            <v/>
          </cell>
          <cell r="F96">
            <v>73</v>
          </cell>
          <cell r="G96">
            <v>34</v>
          </cell>
          <cell r="H96">
            <v>91</v>
          </cell>
          <cell r="I96" t="str">
            <v>Jakub DOLEČEK</v>
          </cell>
          <cell r="J96" t="str">
            <v>Prostějov</v>
          </cell>
          <cell r="K96">
            <v>26.99</v>
          </cell>
          <cell r="L96">
            <v>31.78</v>
          </cell>
          <cell r="M96">
            <v>58.769999999999996</v>
          </cell>
        </row>
        <row r="97">
          <cell r="A97">
            <v>35</v>
          </cell>
          <cell r="B97">
            <v>35.091999999999999</v>
          </cell>
          <cell r="C97">
            <v>35</v>
          </cell>
          <cell r="D97">
            <v>999</v>
          </cell>
          <cell r="E97" t="str">
            <v/>
          </cell>
          <cell r="F97">
            <v>35</v>
          </cell>
          <cell r="G97">
            <v>16</v>
          </cell>
          <cell r="H97">
            <v>92</v>
          </cell>
          <cell r="I97" t="str">
            <v>Tomáš KOUTNÝ</v>
          </cell>
          <cell r="J97" t="str">
            <v>Prostějov</v>
          </cell>
          <cell r="K97">
            <v>18.88</v>
          </cell>
          <cell r="L97">
            <v>21.64</v>
          </cell>
          <cell r="M97">
            <v>40.519999999999996</v>
          </cell>
        </row>
        <row r="98">
          <cell r="A98">
            <v>45</v>
          </cell>
          <cell r="B98">
            <v>45.093000000000004</v>
          </cell>
          <cell r="C98">
            <v>45</v>
          </cell>
          <cell r="D98">
            <v>999</v>
          </cell>
          <cell r="E98" t="str">
            <v/>
          </cell>
          <cell r="F98">
            <v>45</v>
          </cell>
          <cell r="G98">
            <v>20</v>
          </cell>
          <cell r="H98">
            <v>93</v>
          </cell>
          <cell r="I98" t="str">
            <v>Jakub NEDOMA</v>
          </cell>
          <cell r="J98" t="str">
            <v>Prostějov</v>
          </cell>
          <cell r="K98">
            <v>21.7</v>
          </cell>
          <cell r="L98">
            <v>21.45</v>
          </cell>
          <cell r="M98">
            <v>43.15</v>
          </cell>
        </row>
        <row r="99">
          <cell r="A99">
            <v>66</v>
          </cell>
          <cell r="B99">
            <v>66.093999999999994</v>
          </cell>
          <cell r="C99">
            <v>66</v>
          </cell>
          <cell r="D99">
            <v>999</v>
          </cell>
          <cell r="E99" t="str">
            <v/>
          </cell>
          <cell r="F99">
            <v>66</v>
          </cell>
          <cell r="G99">
            <v>30</v>
          </cell>
          <cell r="H99">
            <v>94</v>
          </cell>
          <cell r="I99" t="str">
            <v>Martin GRULICH</v>
          </cell>
          <cell r="J99" t="str">
            <v>Prostějov</v>
          </cell>
          <cell r="K99">
            <v>19.940000000000001</v>
          </cell>
          <cell r="L99">
            <v>31.61</v>
          </cell>
          <cell r="M99">
            <v>51.55</v>
          </cell>
        </row>
        <row r="100">
          <cell r="A100">
            <v>11</v>
          </cell>
          <cell r="B100">
            <v>11.095000000000001</v>
          </cell>
          <cell r="C100">
            <v>11</v>
          </cell>
          <cell r="D100">
            <v>999</v>
          </cell>
          <cell r="E100" t="str">
            <v/>
          </cell>
          <cell r="F100">
            <v>11</v>
          </cell>
          <cell r="G100">
            <v>3</v>
          </cell>
          <cell r="H100">
            <v>95</v>
          </cell>
          <cell r="I100" t="str">
            <v>Jan ŠINDELKA</v>
          </cell>
          <cell r="J100" t="str">
            <v>Prostějov</v>
          </cell>
          <cell r="K100">
            <v>17.510000000000002</v>
          </cell>
          <cell r="L100">
            <v>16.59</v>
          </cell>
          <cell r="M100">
            <v>34.1</v>
          </cell>
        </row>
        <row r="101">
          <cell r="A101">
            <v>109</v>
          </cell>
          <cell r="B101">
            <v>110.096</v>
          </cell>
          <cell r="C101">
            <v>110</v>
          </cell>
          <cell r="D101">
            <v>999</v>
          </cell>
          <cell r="E101" t="str">
            <v/>
          </cell>
          <cell r="F101">
            <v>110</v>
          </cell>
          <cell r="G101">
            <v>36</v>
          </cell>
          <cell r="H101">
            <v>96</v>
          </cell>
          <cell r="I101" t="str">
            <v>David OCHMAN</v>
          </cell>
          <cell r="J101" t="str">
            <v>Prostějov</v>
          </cell>
          <cell r="K101">
            <v>20.54</v>
          </cell>
          <cell r="L101">
            <v>99.99</v>
          </cell>
          <cell r="M101">
            <v>99.99</v>
          </cell>
        </row>
        <row r="102">
          <cell r="A102">
            <v>110</v>
          </cell>
          <cell r="B102">
            <v>110.09699999999999</v>
          </cell>
          <cell r="C102">
            <v>110</v>
          </cell>
          <cell r="D102">
            <v>999</v>
          </cell>
          <cell r="E102" t="str">
            <v/>
          </cell>
          <cell r="F102">
            <v>110</v>
          </cell>
          <cell r="G102">
            <v>36</v>
          </cell>
          <cell r="H102">
            <v>97</v>
          </cell>
          <cell r="I102" t="str">
            <v>Petr OŠLEJŠEK</v>
          </cell>
          <cell r="J102" t="str">
            <v>Prostějov</v>
          </cell>
          <cell r="K102">
            <v>99.99</v>
          </cell>
          <cell r="L102">
            <v>39.049999999999997</v>
          </cell>
          <cell r="M102">
            <v>99.99</v>
          </cell>
        </row>
        <row r="103">
          <cell r="A103">
            <v>59</v>
          </cell>
          <cell r="B103">
            <v>59.097999999999999</v>
          </cell>
          <cell r="C103">
            <v>59</v>
          </cell>
          <cell r="D103">
            <v>999</v>
          </cell>
          <cell r="E103" t="str">
            <v/>
          </cell>
          <cell r="F103">
            <v>59</v>
          </cell>
          <cell r="G103">
            <v>25</v>
          </cell>
          <cell r="H103">
            <v>98</v>
          </cell>
          <cell r="I103" t="str">
            <v>Jiří POKOVBA</v>
          </cell>
          <cell r="J103" t="str">
            <v>Prostějov</v>
          </cell>
          <cell r="K103">
            <v>23.79</v>
          </cell>
          <cell r="L103">
            <v>23.05</v>
          </cell>
          <cell r="M103">
            <v>46.84</v>
          </cell>
        </row>
        <row r="104">
          <cell r="A104">
            <v>111</v>
          </cell>
          <cell r="B104">
            <v>110.099</v>
          </cell>
          <cell r="C104">
            <v>110</v>
          </cell>
          <cell r="D104">
            <v>999</v>
          </cell>
          <cell r="E104" t="str">
            <v/>
          </cell>
          <cell r="F104">
            <v>110</v>
          </cell>
          <cell r="G104">
            <v>36</v>
          </cell>
          <cell r="H104">
            <v>99</v>
          </cell>
          <cell r="I104" t="str">
            <v>Robert JURÁK</v>
          </cell>
          <cell r="J104" t="str">
            <v>Prostějov</v>
          </cell>
          <cell r="K104">
            <v>99.99</v>
          </cell>
          <cell r="L104">
            <v>47.08</v>
          </cell>
          <cell r="M104">
            <v>99.99</v>
          </cell>
        </row>
        <row r="105">
          <cell r="A105">
            <v>112</v>
          </cell>
          <cell r="B105">
            <v>110.1</v>
          </cell>
          <cell r="C105">
            <v>110</v>
          </cell>
          <cell r="D105">
            <v>999</v>
          </cell>
          <cell r="E105" t="str">
            <v/>
          </cell>
          <cell r="F105">
            <v>110</v>
          </cell>
          <cell r="G105">
            <v>36</v>
          </cell>
          <cell r="H105">
            <v>100</v>
          </cell>
          <cell r="I105" t="str">
            <v>Radim LUKÁŠ</v>
          </cell>
          <cell r="J105" t="str">
            <v>Prostějov</v>
          </cell>
          <cell r="K105">
            <v>99.99</v>
          </cell>
          <cell r="L105">
            <v>99.99</v>
          </cell>
          <cell r="M105">
            <v>99.99</v>
          </cell>
        </row>
        <row r="106">
          <cell r="A106">
            <v>2</v>
          </cell>
          <cell r="B106">
            <v>2.101</v>
          </cell>
          <cell r="C106">
            <v>2</v>
          </cell>
          <cell r="D106">
            <v>2</v>
          </cell>
          <cell r="E106">
            <v>2</v>
          </cell>
          <cell r="F106">
            <v>999</v>
          </cell>
          <cell r="G106" t="str">
            <v/>
          </cell>
          <cell r="H106">
            <v>101</v>
          </cell>
          <cell r="I106" t="str">
            <v>Kamil BEZRUČ</v>
          </cell>
          <cell r="J106" t="str">
            <v>Ostrava</v>
          </cell>
          <cell r="K106">
            <v>16.47</v>
          </cell>
          <cell r="L106">
            <v>14.88</v>
          </cell>
          <cell r="M106">
            <v>31.35</v>
          </cell>
        </row>
        <row r="107">
          <cell r="A107">
            <v>113</v>
          </cell>
          <cell r="B107">
            <v>110.102</v>
          </cell>
          <cell r="C107">
            <v>110</v>
          </cell>
          <cell r="D107">
            <v>110</v>
          </cell>
          <cell r="E107">
            <v>34</v>
          </cell>
          <cell r="F107">
            <v>999</v>
          </cell>
          <cell r="G107" t="str">
            <v/>
          </cell>
          <cell r="H107">
            <v>102</v>
          </cell>
          <cell r="I107" t="str">
            <v>Radim JUŘENA</v>
          </cell>
          <cell r="J107" t="str">
            <v>Ostrava</v>
          </cell>
          <cell r="K107">
            <v>99.99</v>
          </cell>
          <cell r="L107">
            <v>99.99</v>
          </cell>
          <cell r="M107">
            <v>99.99</v>
          </cell>
        </row>
        <row r="108">
          <cell r="A108">
            <v>4</v>
          </cell>
          <cell r="B108">
            <v>4.1029999999999998</v>
          </cell>
          <cell r="C108">
            <v>4</v>
          </cell>
          <cell r="D108">
            <v>4</v>
          </cell>
          <cell r="E108">
            <v>4</v>
          </cell>
          <cell r="F108">
            <v>999</v>
          </cell>
          <cell r="G108" t="str">
            <v/>
          </cell>
          <cell r="H108">
            <v>103</v>
          </cell>
          <cell r="I108" t="str">
            <v>Adam HRBÁČ</v>
          </cell>
          <cell r="J108" t="str">
            <v>Ostrava</v>
          </cell>
          <cell r="K108">
            <v>17.5</v>
          </cell>
          <cell r="L108">
            <v>14.31</v>
          </cell>
          <cell r="M108">
            <v>31.810000000000002</v>
          </cell>
        </row>
        <row r="109">
          <cell r="A109">
            <v>13</v>
          </cell>
          <cell r="B109">
            <v>13.103999999999999</v>
          </cell>
          <cell r="C109">
            <v>13</v>
          </cell>
          <cell r="D109">
            <v>13</v>
          </cell>
          <cell r="E109">
            <v>9</v>
          </cell>
          <cell r="F109">
            <v>999</v>
          </cell>
          <cell r="G109" t="str">
            <v/>
          </cell>
          <cell r="H109">
            <v>104</v>
          </cell>
          <cell r="I109" t="str">
            <v>Libor MROZOWSKI</v>
          </cell>
          <cell r="J109" t="str">
            <v>Ostrava</v>
          </cell>
          <cell r="K109">
            <v>17.309999999999999</v>
          </cell>
          <cell r="L109">
            <v>16.98</v>
          </cell>
          <cell r="M109">
            <v>34.29</v>
          </cell>
        </row>
        <row r="110">
          <cell r="A110">
            <v>1</v>
          </cell>
          <cell r="B110">
            <v>1.105</v>
          </cell>
          <cell r="C110">
            <v>1</v>
          </cell>
          <cell r="D110">
            <v>1</v>
          </cell>
          <cell r="E110">
            <v>1</v>
          </cell>
          <cell r="F110">
            <v>999</v>
          </cell>
          <cell r="G110" t="str">
            <v/>
          </cell>
          <cell r="H110">
            <v>105</v>
          </cell>
          <cell r="I110" t="str">
            <v>Karel RYL</v>
          </cell>
          <cell r="J110" t="str">
            <v>Ostrava</v>
          </cell>
          <cell r="K110">
            <v>17.079999999999998</v>
          </cell>
          <cell r="L110">
            <v>13.92</v>
          </cell>
          <cell r="M110">
            <v>31</v>
          </cell>
        </row>
        <row r="111">
          <cell r="A111">
            <v>5</v>
          </cell>
          <cell r="B111">
            <v>5.1059999999999999</v>
          </cell>
          <cell r="C111">
            <v>5</v>
          </cell>
          <cell r="D111">
            <v>5</v>
          </cell>
          <cell r="E111">
            <v>5</v>
          </cell>
          <cell r="F111">
            <v>999</v>
          </cell>
          <cell r="G111" t="str">
            <v/>
          </cell>
          <cell r="H111">
            <v>106</v>
          </cell>
          <cell r="I111" t="str">
            <v>František KUNOVSKÝ</v>
          </cell>
          <cell r="J111" t="str">
            <v>Ostrava</v>
          </cell>
          <cell r="K111">
            <v>16.53</v>
          </cell>
          <cell r="L111">
            <v>15.34</v>
          </cell>
          <cell r="M111">
            <v>31.87</v>
          </cell>
        </row>
        <row r="112">
          <cell r="A112">
            <v>3</v>
          </cell>
          <cell r="B112">
            <v>3.1070000000000002</v>
          </cell>
          <cell r="C112">
            <v>3</v>
          </cell>
          <cell r="D112">
            <v>3</v>
          </cell>
          <cell r="E112">
            <v>3</v>
          </cell>
          <cell r="F112">
            <v>999</v>
          </cell>
          <cell r="G112" t="str">
            <v/>
          </cell>
          <cell r="H112">
            <v>107</v>
          </cell>
          <cell r="I112" t="str">
            <v>Pavel KRPEC</v>
          </cell>
          <cell r="J112" t="str">
            <v>Ostrava</v>
          </cell>
          <cell r="K112">
            <v>16.579999999999998</v>
          </cell>
          <cell r="L112">
            <v>15.13</v>
          </cell>
          <cell r="M112">
            <v>31.71</v>
          </cell>
        </row>
        <row r="113">
          <cell r="A113">
            <v>114</v>
          </cell>
          <cell r="B113">
            <v>110.108</v>
          </cell>
          <cell r="C113">
            <v>110</v>
          </cell>
          <cell r="D113">
            <v>110</v>
          </cell>
          <cell r="E113">
            <v>34</v>
          </cell>
          <cell r="F113">
            <v>999</v>
          </cell>
          <cell r="G113" t="str">
            <v/>
          </cell>
          <cell r="H113">
            <v>108</v>
          </cell>
          <cell r="I113" t="str">
            <v>Milan ONDERKA</v>
          </cell>
          <cell r="J113" t="str">
            <v>Ostrava</v>
          </cell>
          <cell r="K113">
            <v>99.99</v>
          </cell>
          <cell r="L113">
            <v>99.99</v>
          </cell>
          <cell r="M113">
            <v>99.99</v>
          </cell>
        </row>
        <row r="114">
          <cell r="A114">
            <v>115</v>
          </cell>
          <cell r="B114">
            <v>110.10899999999999</v>
          </cell>
          <cell r="C114">
            <v>110</v>
          </cell>
          <cell r="D114">
            <v>110</v>
          </cell>
          <cell r="E114">
            <v>34</v>
          </cell>
          <cell r="F114">
            <v>999</v>
          </cell>
          <cell r="G114" t="str">
            <v/>
          </cell>
          <cell r="H114">
            <v>109</v>
          </cell>
          <cell r="I114" t="str">
            <v>Tomáš MONSPORT</v>
          </cell>
          <cell r="J114" t="str">
            <v>Ostrava</v>
          </cell>
          <cell r="K114">
            <v>20.18</v>
          </cell>
          <cell r="L114">
            <v>99.99</v>
          </cell>
          <cell r="M114">
            <v>99.99</v>
          </cell>
        </row>
        <row r="115">
          <cell r="A115">
            <v>116</v>
          </cell>
          <cell r="B115">
            <v>110.11</v>
          </cell>
          <cell r="C115">
            <v>110</v>
          </cell>
          <cell r="D115">
            <v>110</v>
          </cell>
          <cell r="E115">
            <v>34</v>
          </cell>
          <cell r="F115">
            <v>999</v>
          </cell>
          <cell r="G115" t="str">
            <v/>
          </cell>
          <cell r="H115">
            <v>110</v>
          </cell>
          <cell r="I115" t="str">
            <v>Jakub ARVAI</v>
          </cell>
          <cell r="J115" t="str">
            <v>Ostrava</v>
          </cell>
          <cell r="K115">
            <v>99.99</v>
          </cell>
          <cell r="L115">
            <v>99.99</v>
          </cell>
          <cell r="M115">
            <v>99.99</v>
          </cell>
        </row>
        <row r="116">
          <cell r="A116">
            <v>12</v>
          </cell>
          <cell r="B116">
            <v>12.111000000000001</v>
          </cell>
          <cell r="C116">
            <v>12</v>
          </cell>
          <cell r="D116">
            <v>999</v>
          </cell>
          <cell r="E116" t="str">
            <v/>
          </cell>
          <cell r="G116" t="str">
            <v xml:space="preserve"> </v>
          </cell>
          <cell r="H116">
            <v>111</v>
          </cell>
          <cell r="I116" t="str">
            <v>Ionuţ Dumitru STOICIU</v>
          </cell>
          <cell r="J116" t="str">
            <v>Călărași</v>
          </cell>
          <cell r="K116">
            <v>18.54</v>
          </cell>
          <cell r="L116">
            <v>15.61</v>
          </cell>
          <cell r="M116">
            <v>34.15</v>
          </cell>
        </row>
        <row r="117">
          <cell r="A117">
            <v>32</v>
          </cell>
          <cell r="B117">
            <v>32.112000000000002</v>
          </cell>
          <cell r="C117">
            <v>32</v>
          </cell>
          <cell r="D117">
            <v>999</v>
          </cell>
          <cell r="E117" t="str">
            <v/>
          </cell>
          <cell r="G117" t="str">
            <v xml:space="preserve"> </v>
          </cell>
          <cell r="H117">
            <v>112</v>
          </cell>
          <cell r="I117" t="str">
            <v>Radut CACIULA</v>
          </cell>
          <cell r="J117" t="str">
            <v>Călărași</v>
          </cell>
          <cell r="K117">
            <v>19.64</v>
          </cell>
          <cell r="L117">
            <v>20.52</v>
          </cell>
          <cell r="M117">
            <v>40.159999999999997</v>
          </cell>
        </row>
        <row r="118">
          <cell r="A118">
            <v>25</v>
          </cell>
          <cell r="B118">
            <v>25.113</v>
          </cell>
          <cell r="C118">
            <v>25</v>
          </cell>
          <cell r="D118">
            <v>999</v>
          </cell>
          <cell r="E118" t="str">
            <v/>
          </cell>
          <cell r="G118" t="str">
            <v xml:space="preserve"> </v>
          </cell>
          <cell r="H118">
            <v>113</v>
          </cell>
          <cell r="I118" t="str">
            <v>Georgian IONITA</v>
          </cell>
          <cell r="J118" t="str">
            <v>Călărași</v>
          </cell>
          <cell r="K118">
            <v>18.239999999999998</v>
          </cell>
          <cell r="L118">
            <v>19.64</v>
          </cell>
          <cell r="M118">
            <v>37.879999999999995</v>
          </cell>
        </row>
        <row r="119">
          <cell r="A119">
            <v>24</v>
          </cell>
          <cell r="B119">
            <v>24.114000000000001</v>
          </cell>
          <cell r="C119">
            <v>24</v>
          </cell>
          <cell r="D119">
            <v>999</v>
          </cell>
          <cell r="E119" t="str">
            <v/>
          </cell>
          <cell r="G119" t="str">
            <v xml:space="preserve"> </v>
          </cell>
          <cell r="H119">
            <v>114</v>
          </cell>
          <cell r="I119" t="str">
            <v>Nicolae Petrut SERBAN</v>
          </cell>
          <cell r="J119" t="str">
            <v>Călărași</v>
          </cell>
          <cell r="K119">
            <v>19.11</v>
          </cell>
          <cell r="L119">
            <v>18.760000000000002</v>
          </cell>
          <cell r="M119">
            <v>37.870000000000005</v>
          </cell>
        </row>
        <row r="120">
          <cell r="A120">
            <v>30</v>
          </cell>
          <cell r="B120">
            <v>30.114999999999998</v>
          </cell>
          <cell r="C120">
            <v>30</v>
          </cell>
          <cell r="D120">
            <v>999</v>
          </cell>
          <cell r="E120" t="str">
            <v/>
          </cell>
          <cell r="G120" t="str">
            <v xml:space="preserve"> </v>
          </cell>
          <cell r="H120">
            <v>115</v>
          </cell>
          <cell r="I120" t="str">
            <v>Marian VARBAN</v>
          </cell>
          <cell r="J120" t="str">
            <v>Călărași</v>
          </cell>
          <cell r="K120">
            <v>18.3</v>
          </cell>
          <cell r="L120">
            <v>21.11</v>
          </cell>
          <cell r="M120">
            <v>39.409999999999997</v>
          </cell>
        </row>
        <row r="121">
          <cell r="A121">
            <v>40</v>
          </cell>
          <cell r="B121">
            <v>40.116</v>
          </cell>
          <cell r="C121">
            <v>40</v>
          </cell>
          <cell r="D121">
            <v>999</v>
          </cell>
          <cell r="E121" t="str">
            <v/>
          </cell>
          <cell r="G121" t="str">
            <v xml:space="preserve"> </v>
          </cell>
          <cell r="H121">
            <v>116</v>
          </cell>
          <cell r="I121" t="str">
            <v>Daniel RUCAREANU</v>
          </cell>
          <cell r="J121" t="str">
            <v>Călărași</v>
          </cell>
          <cell r="K121">
            <v>23.48</v>
          </cell>
          <cell r="L121">
            <v>18.260000000000002</v>
          </cell>
          <cell r="M121">
            <v>41.74</v>
          </cell>
        </row>
        <row r="122">
          <cell r="A122">
            <v>117</v>
          </cell>
          <cell r="B122">
            <v>110.117</v>
          </cell>
          <cell r="C122">
            <v>110</v>
          </cell>
          <cell r="D122">
            <v>999</v>
          </cell>
          <cell r="E122" t="str">
            <v/>
          </cell>
          <cell r="G122" t="str">
            <v xml:space="preserve"> </v>
          </cell>
          <cell r="H122">
            <v>117</v>
          </cell>
          <cell r="I122" t="str">
            <v>Nicusor DINU</v>
          </cell>
          <cell r="J122" t="str">
            <v>Călărași</v>
          </cell>
          <cell r="K122">
            <v>99.99</v>
          </cell>
          <cell r="L122">
            <v>18.96</v>
          </cell>
          <cell r="M122">
            <v>99.99</v>
          </cell>
        </row>
        <row r="123">
          <cell r="A123">
            <v>118</v>
          </cell>
          <cell r="B123">
            <v>110.11799999999999</v>
          </cell>
          <cell r="C123">
            <v>110</v>
          </cell>
          <cell r="D123">
            <v>999</v>
          </cell>
          <cell r="E123" t="str">
            <v/>
          </cell>
          <cell r="G123" t="str">
            <v xml:space="preserve"> </v>
          </cell>
          <cell r="H123">
            <v>118</v>
          </cell>
          <cell r="I123" t="str">
            <v>George MARTIN</v>
          </cell>
          <cell r="J123" t="str">
            <v>Călărași</v>
          </cell>
          <cell r="K123">
            <v>18.68</v>
          </cell>
          <cell r="L123">
            <v>99.99</v>
          </cell>
          <cell r="M123">
            <v>99.99</v>
          </cell>
        </row>
        <row r="124">
          <cell r="A124">
            <v>119</v>
          </cell>
          <cell r="B124">
            <v>110.119</v>
          </cell>
          <cell r="C124">
            <v>110</v>
          </cell>
          <cell r="D124">
            <v>999</v>
          </cell>
          <cell r="E124" t="str">
            <v/>
          </cell>
          <cell r="G124" t="str">
            <v xml:space="preserve"> </v>
          </cell>
          <cell r="H124">
            <v>119</v>
          </cell>
          <cell r="I124" t="str">
            <v>Bogdan Constantin STEFAN</v>
          </cell>
          <cell r="J124" t="str">
            <v>Călărași</v>
          </cell>
          <cell r="K124">
            <v>99.99</v>
          </cell>
          <cell r="L124">
            <v>20.63</v>
          </cell>
          <cell r="M124">
            <v>99.99</v>
          </cell>
        </row>
        <row r="125">
          <cell r="A125">
            <v>120</v>
          </cell>
          <cell r="B125">
            <v>110.12</v>
          </cell>
          <cell r="C125">
            <v>110</v>
          </cell>
          <cell r="D125">
            <v>999</v>
          </cell>
          <cell r="E125" t="str">
            <v/>
          </cell>
          <cell r="G125" t="str">
            <v xml:space="preserve"> </v>
          </cell>
          <cell r="H125">
            <v>120</v>
          </cell>
          <cell r="I125" t="str">
            <v>Stefanita POPESCU</v>
          </cell>
          <cell r="J125" t="str">
            <v>Călărași</v>
          </cell>
          <cell r="K125">
            <v>99.99</v>
          </cell>
          <cell r="L125">
            <v>99.99</v>
          </cell>
          <cell r="M125">
            <v>99.99</v>
          </cell>
        </row>
      </sheetData>
      <sheetData sheetId="12"/>
      <sheetData sheetId="13">
        <row r="4">
          <cell r="A4">
            <v>6</v>
          </cell>
        </row>
      </sheetData>
      <sheetData sheetId="14">
        <row r="7">
          <cell r="L7">
            <v>99.99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workbookViewId="0">
      <selection activeCell="O10" sqref="O10"/>
    </sheetView>
  </sheetViews>
  <sheetFormatPr defaultRowHeight="12.75"/>
  <cols>
    <col min="1" max="1" width="6.85546875" style="15" bestFit="1" customWidth="1"/>
    <col min="2" max="2" width="4" style="15" bestFit="1" customWidth="1"/>
    <col min="3" max="3" width="14.140625" style="15" bestFit="1" customWidth="1"/>
    <col min="4" max="12" width="7.7109375" style="15" customWidth="1"/>
    <col min="13" max="13" width="9.140625" style="15"/>
    <col min="14" max="14" width="7" style="15" hidden="1" customWidth="1"/>
    <col min="15" max="256" width="9.140625" style="15"/>
    <col min="257" max="257" width="6.85546875" style="15" bestFit="1" customWidth="1"/>
    <col min="258" max="258" width="4" style="15" bestFit="1" customWidth="1"/>
    <col min="259" max="259" width="14.140625" style="15" bestFit="1" customWidth="1"/>
    <col min="260" max="268" width="7.7109375" style="15" customWidth="1"/>
    <col min="269" max="269" width="9.140625" style="15"/>
    <col min="270" max="270" width="0" style="15" hidden="1" customWidth="1"/>
    <col min="271" max="512" width="9.140625" style="15"/>
    <col min="513" max="513" width="6.85546875" style="15" bestFit="1" customWidth="1"/>
    <col min="514" max="514" width="4" style="15" bestFit="1" customWidth="1"/>
    <col min="515" max="515" width="14.140625" style="15" bestFit="1" customWidth="1"/>
    <col min="516" max="524" width="7.7109375" style="15" customWidth="1"/>
    <col min="525" max="525" width="9.140625" style="15"/>
    <col min="526" max="526" width="0" style="15" hidden="1" customWidth="1"/>
    <col min="527" max="768" width="9.140625" style="15"/>
    <col min="769" max="769" width="6.85546875" style="15" bestFit="1" customWidth="1"/>
    <col min="770" max="770" width="4" style="15" bestFit="1" customWidth="1"/>
    <col min="771" max="771" width="14.140625" style="15" bestFit="1" customWidth="1"/>
    <col min="772" max="780" width="7.7109375" style="15" customWidth="1"/>
    <col min="781" max="781" width="9.140625" style="15"/>
    <col min="782" max="782" width="0" style="15" hidden="1" customWidth="1"/>
    <col min="783" max="1024" width="9.140625" style="15"/>
    <col min="1025" max="1025" width="6.85546875" style="15" bestFit="1" customWidth="1"/>
    <col min="1026" max="1026" width="4" style="15" bestFit="1" customWidth="1"/>
    <col min="1027" max="1027" width="14.140625" style="15" bestFit="1" customWidth="1"/>
    <col min="1028" max="1036" width="7.7109375" style="15" customWidth="1"/>
    <col min="1037" max="1037" width="9.140625" style="15"/>
    <col min="1038" max="1038" width="0" style="15" hidden="1" customWidth="1"/>
    <col min="1039" max="1280" width="9.140625" style="15"/>
    <col min="1281" max="1281" width="6.85546875" style="15" bestFit="1" customWidth="1"/>
    <col min="1282" max="1282" width="4" style="15" bestFit="1" customWidth="1"/>
    <col min="1283" max="1283" width="14.140625" style="15" bestFit="1" customWidth="1"/>
    <col min="1284" max="1292" width="7.7109375" style="15" customWidth="1"/>
    <col min="1293" max="1293" width="9.140625" style="15"/>
    <col min="1294" max="1294" width="0" style="15" hidden="1" customWidth="1"/>
    <col min="1295" max="1536" width="9.140625" style="15"/>
    <col min="1537" max="1537" width="6.85546875" style="15" bestFit="1" customWidth="1"/>
    <col min="1538" max="1538" width="4" style="15" bestFit="1" customWidth="1"/>
    <col min="1539" max="1539" width="14.140625" style="15" bestFit="1" customWidth="1"/>
    <col min="1540" max="1548" width="7.7109375" style="15" customWidth="1"/>
    <col min="1549" max="1549" width="9.140625" style="15"/>
    <col min="1550" max="1550" width="0" style="15" hidden="1" customWidth="1"/>
    <col min="1551" max="1792" width="9.140625" style="15"/>
    <col min="1793" max="1793" width="6.85546875" style="15" bestFit="1" customWidth="1"/>
    <col min="1794" max="1794" width="4" style="15" bestFit="1" customWidth="1"/>
    <col min="1795" max="1795" width="14.140625" style="15" bestFit="1" customWidth="1"/>
    <col min="1796" max="1804" width="7.7109375" style="15" customWidth="1"/>
    <col min="1805" max="1805" width="9.140625" style="15"/>
    <col min="1806" max="1806" width="0" style="15" hidden="1" customWidth="1"/>
    <col min="1807" max="2048" width="9.140625" style="15"/>
    <col min="2049" max="2049" width="6.85546875" style="15" bestFit="1" customWidth="1"/>
    <col min="2050" max="2050" width="4" style="15" bestFit="1" customWidth="1"/>
    <col min="2051" max="2051" width="14.140625" style="15" bestFit="1" customWidth="1"/>
    <col min="2052" max="2060" width="7.7109375" style="15" customWidth="1"/>
    <col min="2061" max="2061" width="9.140625" style="15"/>
    <col min="2062" max="2062" width="0" style="15" hidden="1" customWidth="1"/>
    <col min="2063" max="2304" width="9.140625" style="15"/>
    <col min="2305" max="2305" width="6.85546875" style="15" bestFit="1" customWidth="1"/>
    <col min="2306" max="2306" width="4" style="15" bestFit="1" customWidth="1"/>
    <col min="2307" max="2307" width="14.140625" style="15" bestFit="1" customWidth="1"/>
    <col min="2308" max="2316" width="7.7109375" style="15" customWidth="1"/>
    <col min="2317" max="2317" width="9.140625" style="15"/>
    <col min="2318" max="2318" width="0" style="15" hidden="1" customWidth="1"/>
    <col min="2319" max="2560" width="9.140625" style="15"/>
    <col min="2561" max="2561" width="6.85546875" style="15" bestFit="1" customWidth="1"/>
    <col min="2562" max="2562" width="4" style="15" bestFit="1" customWidth="1"/>
    <col min="2563" max="2563" width="14.140625" style="15" bestFit="1" customWidth="1"/>
    <col min="2564" max="2572" width="7.7109375" style="15" customWidth="1"/>
    <col min="2573" max="2573" width="9.140625" style="15"/>
    <col min="2574" max="2574" width="0" style="15" hidden="1" customWidth="1"/>
    <col min="2575" max="2816" width="9.140625" style="15"/>
    <col min="2817" max="2817" width="6.85546875" style="15" bestFit="1" customWidth="1"/>
    <col min="2818" max="2818" width="4" style="15" bestFit="1" customWidth="1"/>
    <col min="2819" max="2819" width="14.140625" style="15" bestFit="1" customWidth="1"/>
    <col min="2820" max="2828" width="7.7109375" style="15" customWidth="1"/>
    <col min="2829" max="2829" width="9.140625" style="15"/>
    <col min="2830" max="2830" width="0" style="15" hidden="1" customWidth="1"/>
    <col min="2831" max="3072" width="9.140625" style="15"/>
    <col min="3073" max="3073" width="6.85546875" style="15" bestFit="1" customWidth="1"/>
    <col min="3074" max="3074" width="4" style="15" bestFit="1" customWidth="1"/>
    <col min="3075" max="3075" width="14.140625" style="15" bestFit="1" customWidth="1"/>
    <col min="3076" max="3084" width="7.7109375" style="15" customWidth="1"/>
    <col min="3085" max="3085" width="9.140625" style="15"/>
    <col min="3086" max="3086" width="0" style="15" hidden="1" customWidth="1"/>
    <col min="3087" max="3328" width="9.140625" style="15"/>
    <col min="3329" max="3329" width="6.85546875" style="15" bestFit="1" customWidth="1"/>
    <col min="3330" max="3330" width="4" style="15" bestFit="1" customWidth="1"/>
    <col min="3331" max="3331" width="14.140625" style="15" bestFit="1" customWidth="1"/>
    <col min="3332" max="3340" width="7.7109375" style="15" customWidth="1"/>
    <col min="3341" max="3341" width="9.140625" style="15"/>
    <col min="3342" max="3342" width="0" style="15" hidden="1" customWidth="1"/>
    <col min="3343" max="3584" width="9.140625" style="15"/>
    <col min="3585" max="3585" width="6.85546875" style="15" bestFit="1" customWidth="1"/>
    <col min="3586" max="3586" width="4" style="15" bestFit="1" customWidth="1"/>
    <col min="3587" max="3587" width="14.140625" style="15" bestFit="1" customWidth="1"/>
    <col min="3588" max="3596" width="7.7109375" style="15" customWidth="1"/>
    <col min="3597" max="3597" width="9.140625" style="15"/>
    <col min="3598" max="3598" width="0" style="15" hidden="1" customWidth="1"/>
    <col min="3599" max="3840" width="9.140625" style="15"/>
    <col min="3841" max="3841" width="6.85546875" style="15" bestFit="1" customWidth="1"/>
    <col min="3842" max="3842" width="4" style="15" bestFit="1" customWidth="1"/>
    <col min="3843" max="3843" width="14.140625" style="15" bestFit="1" customWidth="1"/>
    <col min="3844" max="3852" width="7.7109375" style="15" customWidth="1"/>
    <col min="3853" max="3853" width="9.140625" style="15"/>
    <col min="3854" max="3854" width="0" style="15" hidden="1" customWidth="1"/>
    <col min="3855" max="4096" width="9.140625" style="15"/>
    <col min="4097" max="4097" width="6.85546875" style="15" bestFit="1" customWidth="1"/>
    <col min="4098" max="4098" width="4" style="15" bestFit="1" customWidth="1"/>
    <col min="4099" max="4099" width="14.140625" style="15" bestFit="1" customWidth="1"/>
    <col min="4100" max="4108" width="7.7109375" style="15" customWidth="1"/>
    <col min="4109" max="4109" width="9.140625" style="15"/>
    <col min="4110" max="4110" width="0" style="15" hidden="1" customWidth="1"/>
    <col min="4111" max="4352" width="9.140625" style="15"/>
    <col min="4353" max="4353" width="6.85546875" style="15" bestFit="1" customWidth="1"/>
    <col min="4354" max="4354" width="4" style="15" bestFit="1" customWidth="1"/>
    <col min="4355" max="4355" width="14.140625" style="15" bestFit="1" customWidth="1"/>
    <col min="4356" max="4364" width="7.7109375" style="15" customWidth="1"/>
    <col min="4365" max="4365" width="9.140625" style="15"/>
    <col min="4366" max="4366" width="0" style="15" hidden="1" customWidth="1"/>
    <col min="4367" max="4608" width="9.140625" style="15"/>
    <col min="4609" max="4609" width="6.85546875" style="15" bestFit="1" customWidth="1"/>
    <col min="4610" max="4610" width="4" style="15" bestFit="1" customWidth="1"/>
    <col min="4611" max="4611" width="14.140625" style="15" bestFit="1" customWidth="1"/>
    <col min="4612" max="4620" width="7.7109375" style="15" customWidth="1"/>
    <col min="4621" max="4621" width="9.140625" style="15"/>
    <col min="4622" max="4622" width="0" style="15" hidden="1" customWidth="1"/>
    <col min="4623" max="4864" width="9.140625" style="15"/>
    <col min="4865" max="4865" width="6.85546875" style="15" bestFit="1" customWidth="1"/>
    <col min="4866" max="4866" width="4" style="15" bestFit="1" customWidth="1"/>
    <col min="4867" max="4867" width="14.140625" style="15" bestFit="1" customWidth="1"/>
    <col min="4868" max="4876" width="7.7109375" style="15" customWidth="1"/>
    <col min="4877" max="4877" width="9.140625" style="15"/>
    <col min="4878" max="4878" width="0" style="15" hidden="1" customWidth="1"/>
    <col min="4879" max="5120" width="9.140625" style="15"/>
    <col min="5121" max="5121" width="6.85546875" style="15" bestFit="1" customWidth="1"/>
    <col min="5122" max="5122" width="4" style="15" bestFit="1" customWidth="1"/>
    <col min="5123" max="5123" width="14.140625" style="15" bestFit="1" customWidth="1"/>
    <col min="5124" max="5132" width="7.7109375" style="15" customWidth="1"/>
    <col min="5133" max="5133" width="9.140625" style="15"/>
    <col min="5134" max="5134" width="0" style="15" hidden="1" customWidth="1"/>
    <col min="5135" max="5376" width="9.140625" style="15"/>
    <col min="5377" max="5377" width="6.85546875" style="15" bestFit="1" customWidth="1"/>
    <col min="5378" max="5378" width="4" style="15" bestFit="1" customWidth="1"/>
    <col min="5379" max="5379" width="14.140625" style="15" bestFit="1" customWidth="1"/>
    <col min="5380" max="5388" width="7.7109375" style="15" customWidth="1"/>
    <col min="5389" max="5389" width="9.140625" style="15"/>
    <col min="5390" max="5390" width="0" style="15" hidden="1" customWidth="1"/>
    <col min="5391" max="5632" width="9.140625" style="15"/>
    <col min="5633" max="5633" width="6.85546875" style="15" bestFit="1" customWidth="1"/>
    <col min="5634" max="5634" width="4" style="15" bestFit="1" customWidth="1"/>
    <col min="5635" max="5635" width="14.140625" style="15" bestFit="1" customWidth="1"/>
    <col min="5636" max="5644" width="7.7109375" style="15" customWidth="1"/>
    <col min="5645" max="5645" width="9.140625" style="15"/>
    <col min="5646" max="5646" width="0" style="15" hidden="1" customWidth="1"/>
    <col min="5647" max="5888" width="9.140625" style="15"/>
    <col min="5889" max="5889" width="6.85546875" style="15" bestFit="1" customWidth="1"/>
    <col min="5890" max="5890" width="4" style="15" bestFit="1" customWidth="1"/>
    <col min="5891" max="5891" width="14.140625" style="15" bestFit="1" customWidth="1"/>
    <col min="5892" max="5900" width="7.7109375" style="15" customWidth="1"/>
    <col min="5901" max="5901" width="9.140625" style="15"/>
    <col min="5902" max="5902" width="0" style="15" hidden="1" customWidth="1"/>
    <col min="5903" max="6144" width="9.140625" style="15"/>
    <col min="6145" max="6145" width="6.85546875" style="15" bestFit="1" customWidth="1"/>
    <col min="6146" max="6146" width="4" style="15" bestFit="1" customWidth="1"/>
    <col min="6147" max="6147" width="14.140625" style="15" bestFit="1" customWidth="1"/>
    <col min="6148" max="6156" width="7.7109375" style="15" customWidth="1"/>
    <col min="6157" max="6157" width="9.140625" style="15"/>
    <col min="6158" max="6158" width="0" style="15" hidden="1" customWidth="1"/>
    <col min="6159" max="6400" width="9.140625" style="15"/>
    <col min="6401" max="6401" width="6.85546875" style="15" bestFit="1" customWidth="1"/>
    <col min="6402" max="6402" width="4" style="15" bestFit="1" customWidth="1"/>
    <col min="6403" max="6403" width="14.140625" style="15" bestFit="1" customWidth="1"/>
    <col min="6404" max="6412" width="7.7109375" style="15" customWidth="1"/>
    <col min="6413" max="6413" width="9.140625" style="15"/>
    <col min="6414" max="6414" width="0" style="15" hidden="1" customWidth="1"/>
    <col min="6415" max="6656" width="9.140625" style="15"/>
    <col min="6657" max="6657" width="6.85546875" style="15" bestFit="1" customWidth="1"/>
    <col min="6658" max="6658" width="4" style="15" bestFit="1" customWidth="1"/>
    <col min="6659" max="6659" width="14.140625" style="15" bestFit="1" customWidth="1"/>
    <col min="6660" max="6668" width="7.7109375" style="15" customWidth="1"/>
    <col min="6669" max="6669" width="9.140625" style="15"/>
    <col min="6670" max="6670" width="0" style="15" hidden="1" customWidth="1"/>
    <col min="6671" max="6912" width="9.140625" style="15"/>
    <col min="6913" max="6913" width="6.85546875" style="15" bestFit="1" customWidth="1"/>
    <col min="6914" max="6914" width="4" style="15" bestFit="1" customWidth="1"/>
    <col min="6915" max="6915" width="14.140625" style="15" bestFit="1" customWidth="1"/>
    <col min="6916" max="6924" width="7.7109375" style="15" customWidth="1"/>
    <col min="6925" max="6925" width="9.140625" style="15"/>
    <col min="6926" max="6926" width="0" style="15" hidden="1" customWidth="1"/>
    <col min="6927" max="7168" width="9.140625" style="15"/>
    <col min="7169" max="7169" width="6.85546875" style="15" bestFit="1" customWidth="1"/>
    <col min="7170" max="7170" width="4" style="15" bestFit="1" customWidth="1"/>
    <col min="7171" max="7171" width="14.140625" style="15" bestFit="1" customWidth="1"/>
    <col min="7172" max="7180" width="7.7109375" style="15" customWidth="1"/>
    <col min="7181" max="7181" width="9.140625" style="15"/>
    <col min="7182" max="7182" width="0" style="15" hidden="1" customWidth="1"/>
    <col min="7183" max="7424" width="9.140625" style="15"/>
    <col min="7425" max="7425" width="6.85546875" style="15" bestFit="1" customWidth="1"/>
    <col min="7426" max="7426" width="4" style="15" bestFit="1" customWidth="1"/>
    <col min="7427" max="7427" width="14.140625" style="15" bestFit="1" customWidth="1"/>
    <col min="7428" max="7436" width="7.7109375" style="15" customWidth="1"/>
    <col min="7437" max="7437" width="9.140625" style="15"/>
    <col min="7438" max="7438" width="0" style="15" hidden="1" customWidth="1"/>
    <col min="7439" max="7680" width="9.140625" style="15"/>
    <col min="7681" max="7681" width="6.85546875" style="15" bestFit="1" customWidth="1"/>
    <col min="7682" max="7682" width="4" style="15" bestFit="1" customWidth="1"/>
    <col min="7683" max="7683" width="14.140625" style="15" bestFit="1" customWidth="1"/>
    <col min="7684" max="7692" width="7.7109375" style="15" customWidth="1"/>
    <col min="7693" max="7693" width="9.140625" style="15"/>
    <col min="7694" max="7694" width="0" style="15" hidden="1" customWidth="1"/>
    <col min="7695" max="7936" width="9.140625" style="15"/>
    <col min="7937" max="7937" width="6.85546875" style="15" bestFit="1" customWidth="1"/>
    <col min="7938" max="7938" width="4" style="15" bestFit="1" customWidth="1"/>
    <col min="7939" max="7939" width="14.140625" style="15" bestFit="1" customWidth="1"/>
    <col min="7940" max="7948" width="7.7109375" style="15" customWidth="1"/>
    <col min="7949" max="7949" width="9.140625" style="15"/>
    <col min="7950" max="7950" width="0" style="15" hidden="1" customWidth="1"/>
    <col min="7951" max="8192" width="9.140625" style="15"/>
    <col min="8193" max="8193" width="6.85546875" style="15" bestFit="1" customWidth="1"/>
    <col min="8194" max="8194" width="4" style="15" bestFit="1" customWidth="1"/>
    <col min="8195" max="8195" width="14.140625" style="15" bestFit="1" customWidth="1"/>
    <col min="8196" max="8204" width="7.7109375" style="15" customWidth="1"/>
    <col min="8205" max="8205" width="9.140625" style="15"/>
    <col min="8206" max="8206" width="0" style="15" hidden="1" customWidth="1"/>
    <col min="8207" max="8448" width="9.140625" style="15"/>
    <col min="8449" max="8449" width="6.85546875" style="15" bestFit="1" customWidth="1"/>
    <col min="8450" max="8450" width="4" style="15" bestFit="1" customWidth="1"/>
    <col min="8451" max="8451" width="14.140625" style="15" bestFit="1" customWidth="1"/>
    <col min="8452" max="8460" width="7.7109375" style="15" customWidth="1"/>
    <col min="8461" max="8461" width="9.140625" style="15"/>
    <col min="8462" max="8462" width="0" style="15" hidden="1" customWidth="1"/>
    <col min="8463" max="8704" width="9.140625" style="15"/>
    <col min="8705" max="8705" width="6.85546875" style="15" bestFit="1" customWidth="1"/>
    <col min="8706" max="8706" width="4" style="15" bestFit="1" customWidth="1"/>
    <col min="8707" max="8707" width="14.140625" style="15" bestFit="1" customWidth="1"/>
    <col min="8708" max="8716" width="7.7109375" style="15" customWidth="1"/>
    <col min="8717" max="8717" width="9.140625" style="15"/>
    <col min="8718" max="8718" width="0" style="15" hidden="1" customWidth="1"/>
    <col min="8719" max="8960" width="9.140625" style="15"/>
    <col min="8961" max="8961" width="6.85546875" style="15" bestFit="1" customWidth="1"/>
    <col min="8962" max="8962" width="4" style="15" bestFit="1" customWidth="1"/>
    <col min="8963" max="8963" width="14.140625" style="15" bestFit="1" customWidth="1"/>
    <col min="8964" max="8972" width="7.7109375" style="15" customWidth="1"/>
    <col min="8973" max="8973" width="9.140625" style="15"/>
    <col min="8974" max="8974" width="0" style="15" hidden="1" customWidth="1"/>
    <col min="8975" max="9216" width="9.140625" style="15"/>
    <col min="9217" max="9217" width="6.85546875" style="15" bestFit="1" customWidth="1"/>
    <col min="9218" max="9218" width="4" style="15" bestFit="1" customWidth="1"/>
    <col min="9219" max="9219" width="14.140625" style="15" bestFit="1" customWidth="1"/>
    <col min="9220" max="9228" width="7.7109375" style="15" customWidth="1"/>
    <col min="9229" max="9229" width="9.140625" style="15"/>
    <col min="9230" max="9230" width="0" style="15" hidden="1" customWidth="1"/>
    <col min="9231" max="9472" width="9.140625" style="15"/>
    <col min="9473" max="9473" width="6.85546875" style="15" bestFit="1" customWidth="1"/>
    <col min="9474" max="9474" width="4" style="15" bestFit="1" customWidth="1"/>
    <col min="9475" max="9475" width="14.140625" style="15" bestFit="1" customWidth="1"/>
    <col min="9476" max="9484" width="7.7109375" style="15" customWidth="1"/>
    <col min="9485" max="9485" width="9.140625" style="15"/>
    <col min="9486" max="9486" width="0" style="15" hidden="1" customWidth="1"/>
    <col min="9487" max="9728" width="9.140625" style="15"/>
    <col min="9729" max="9729" width="6.85546875" style="15" bestFit="1" customWidth="1"/>
    <col min="9730" max="9730" width="4" style="15" bestFit="1" customWidth="1"/>
    <col min="9731" max="9731" width="14.140625" style="15" bestFit="1" customWidth="1"/>
    <col min="9732" max="9740" width="7.7109375" style="15" customWidth="1"/>
    <col min="9741" max="9741" width="9.140625" style="15"/>
    <col min="9742" max="9742" width="0" style="15" hidden="1" customWidth="1"/>
    <col min="9743" max="9984" width="9.140625" style="15"/>
    <col min="9985" max="9985" width="6.85546875" style="15" bestFit="1" customWidth="1"/>
    <col min="9986" max="9986" width="4" style="15" bestFit="1" customWidth="1"/>
    <col min="9987" max="9987" width="14.140625" style="15" bestFit="1" customWidth="1"/>
    <col min="9988" max="9996" width="7.7109375" style="15" customWidth="1"/>
    <col min="9997" max="9997" width="9.140625" style="15"/>
    <col min="9998" max="9998" width="0" style="15" hidden="1" customWidth="1"/>
    <col min="9999" max="10240" width="9.140625" style="15"/>
    <col min="10241" max="10241" width="6.85546875" style="15" bestFit="1" customWidth="1"/>
    <col min="10242" max="10242" width="4" style="15" bestFit="1" customWidth="1"/>
    <col min="10243" max="10243" width="14.140625" style="15" bestFit="1" customWidth="1"/>
    <col min="10244" max="10252" width="7.7109375" style="15" customWidth="1"/>
    <col min="10253" max="10253" width="9.140625" style="15"/>
    <col min="10254" max="10254" width="0" style="15" hidden="1" customWidth="1"/>
    <col min="10255" max="10496" width="9.140625" style="15"/>
    <col min="10497" max="10497" width="6.85546875" style="15" bestFit="1" customWidth="1"/>
    <col min="10498" max="10498" width="4" style="15" bestFit="1" customWidth="1"/>
    <col min="10499" max="10499" width="14.140625" style="15" bestFit="1" customWidth="1"/>
    <col min="10500" max="10508" width="7.7109375" style="15" customWidth="1"/>
    <col min="10509" max="10509" width="9.140625" style="15"/>
    <col min="10510" max="10510" width="0" style="15" hidden="1" customWidth="1"/>
    <col min="10511" max="10752" width="9.140625" style="15"/>
    <col min="10753" max="10753" width="6.85546875" style="15" bestFit="1" customWidth="1"/>
    <col min="10754" max="10754" width="4" style="15" bestFit="1" customWidth="1"/>
    <col min="10755" max="10755" width="14.140625" style="15" bestFit="1" customWidth="1"/>
    <col min="10756" max="10764" width="7.7109375" style="15" customWidth="1"/>
    <col min="10765" max="10765" width="9.140625" style="15"/>
    <col min="10766" max="10766" width="0" style="15" hidden="1" customWidth="1"/>
    <col min="10767" max="11008" width="9.140625" style="15"/>
    <col min="11009" max="11009" width="6.85546875" style="15" bestFit="1" customWidth="1"/>
    <col min="11010" max="11010" width="4" style="15" bestFit="1" customWidth="1"/>
    <col min="11011" max="11011" width="14.140625" style="15" bestFit="1" customWidth="1"/>
    <col min="11012" max="11020" width="7.7109375" style="15" customWidth="1"/>
    <col min="11021" max="11021" width="9.140625" style="15"/>
    <col min="11022" max="11022" width="0" style="15" hidden="1" customWidth="1"/>
    <col min="11023" max="11264" width="9.140625" style="15"/>
    <col min="11265" max="11265" width="6.85546875" style="15" bestFit="1" customWidth="1"/>
    <col min="11266" max="11266" width="4" style="15" bestFit="1" customWidth="1"/>
    <col min="11267" max="11267" width="14.140625" style="15" bestFit="1" customWidth="1"/>
    <col min="11268" max="11276" width="7.7109375" style="15" customWidth="1"/>
    <col min="11277" max="11277" width="9.140625" style="15"/>
    <col min="11278" max="11278" width="0" style="15" hidden="1" customWidth="1"/>
    <col min="11279" max="11520" width="9.140625" style="15"/>
    <col min="11521" max="11521" width="6.85546875" style="15" bestFit="1" customWidth="1"/>
    <col min="11522" max="11522" width="4" style="15" bestFit="1" customWidth="1"/>
    <col min="11523" max="11523" width="14.140625" style="15" bestFit="1" customWidth="1"/>
    <col min="11524" max="11532" width="7.7109375" style="15" customWidth="1"/>
    <col min="11533" max="11533" width="9.140625" style="15"/>
    <col min="11534" max="11534" width="0" style="15" hidden="1" customWidth="1"/>
    <col min="11535" max="11776" width="9.140625" style="15"/>
    <col min="11777" max="11777" width="6.85546875" style="15" bestFit="1" customWidth="1"/>
    <col min="11778" max="11778" width="4" style="15" bestFit="1" customWidth="1"/>
    <col min="11779" max="11779" width="14.140625" style="15" bestFit="1" customWidth="1"/>
    <col min="11780" max="11788" width="7.7109375" style="15" customWidth="1"/>
    <col min="11789" max="11789" width="9.140625" style="15"/>
    <col min="11790" max="11790" width="0" style="15" hidden="1" customWidth="1"/>
    <col min="11791" max="12032" width="9.140625" style="15"/>
    <col min="12033" max="12033" width="6.85546875" style="15" bestFit="1" customWidth="1"/>
    <col min="12034" max="12034" width="4" style="15" bestFit="1" customWidth="1"/>
    <col min="12035" max="12035" width="14.140625" style="15" bestFit="1" customWidth="1"/>
    <col min="12036" max="12044" width="7.7109375" style="15" customWidth="1"/>
    <col min="12045" max="12045" width="9.140625" style="15"/>
    <col min="12046" max="12046" width="0" style="15" hidden="1" customWidth="1"/>
    <col min="12047" max="12288" width="9.140625" style="15"/>
    <col min="12289" max="12289" width="6.85546875" style="15" bestFit="1" customWidth="1"/>
    <col min="12290" max="12290" width="4" style="15" bestFit="1" customWidth="1"/>
    <col min="12291" max="12291" width="14.140625" style="15" bestFit="1" customWidth="1"/>
    <col min="12292" max="12300" width="7.7109375" style="15" customWidth="1"/>
    <col min="12301" max="12301" width="9.140625" style="15"/>
    <col min="12302" max="12302" width="0" style="15" hidden="1" customWidth="1"/>
    <col min="12303" max="12544" width="9.140625" style="15"/>
    <col min="12545" max="12545" width="6.85546875" style="15" bestFit="1" customWidth="1"/>
    <col min="12546" max="12546" width="4" style="15" bestFit="1" customWidth="1"/>
    <col min="12547" max="12547" width="14.140625" style="15" bestFit="1" customWidth="1"/>
    <col min="12548" max="12556" width="7.7109375" style="15" customWidth="1"/>
    <col min="12557" max="12557" width="9.140625" style="15"/>
    <col min="12558" max="12558" width="0" style="15" hidden="1" customWidth="1"/>
    <col min="12559" max="12800" width="9.140625" style="15"/>
    <col min="12801" max="12801" width="6.85546875" style="15" bestFit="1" customWidth="1"/>
    <col min="12802" max="12802" width="4" style="15" bestFit="1" customWidth="1"/>
    <col min="12803" max="12803" width="14.140625" style="15" bestFit="1" customWidth="1"/>
    <col min="12804" max="12812" width="7.7109375" style="15" customWidth="1"/>
    <col min="12813" max="12813" width="9.140625" style="15"/>
    <col min="12814" max="12814" width="0" style="15" hidden="1" customWidth="1"/>
    <col min="12815" max="13056" width="9.140625" style="15"/>
    <col min="13057" max="13057" width="6.85546875" style="15" bestFit="1" customWidth="1"/>
    <col min="13058" max="13058" width="4" style="15" bestFit="1" customWidth="1"/>
    <col min="13059" max="13059" width="14.140625" style="15" bestFit="1" customWidth="1"/>
    <col min="13060" max="13068" width="7.7109375" style="15" customWidth="1"/>
    <col min="13069" max="13069" width="9.140625" style="15"/>
    <col min="13070" max="13070" width="0" style="15" hidden="1" customWidth="1"/>
    <col min="13071" max="13312" width="9.140625" style="15"/>
    <col min="13313" max="13313" width="6.85546875" style="15" bestFit="1" customWidth="1"/>
    <col min="13314" max="13314" width="4" style="15" bestFit="1" customWidth="1"/>
    <col min="13315" max="13315" width="14.140625" style="15" bestFit="1" customWidth="1"/>
    <col min="13316" max="13324" width="7.7109375" style="15" customWidth="1"/>
    <col min="13325" max="13325" width="9.140625" style="15"/>
    <col min="13326" max="13326" width="0" style="15" hidden="1" customWidth="1"/>
    <col min="13327" max="13568" width="9.140625" style="15"/>
    <col min="13569" max="13569" width="6.85546875" style="15" bestFit="1" customWidth="1"/>
    <col min="13570" max="13570" width="4" style="15" bestFit="1" customWidth="1"/>
    <col min="13571" max="13571" width="14.140625" style="15" bestFit="1" customWidth="1"/>
    <col min="13572" max="13580" width="7.7109375" style="15" customWidth="1"/>
    <col min="13581" max="13581" width="9.140625" style="15"/>
    <col min="13582" max="13582" width="0" style="15" hidden="1" customWidth="1"/>
    <col min="13583" max="13824" width="9.140625" style="15"/>
    <col min="13825" max="13825" width="6.85546875" style="15" bestFit="1" customWidth="1"/>
    <col min="13826" max="13826" width="4" style="15" bestFit="1" customWidth="1"/>
    <col min="13827" max="13827" width="14.140625" style="15" bestFit="1" customWidth="1"/>
    <col min="13828" max="13836" width="7.7109375" style="15" customWidth="1"/>
    <col min="13837" max="13837" width="9.140625" style="15"/>
    <col min="13838" max="13838" width="0" style="15" hidden="1" customWidth="1"/>
    <col min="13839" max="14080" width="9.140625" style="15"/>
    <col min="14081" max="14081" width="6.85546875" style="15" bestFit="1" customWidth="1"/>
    <col min="14082" max="14082" width="4" style="15" bestFit="1" customWidth="1"/>
    <col min="14083" max="14083" width="14.140625" style="15" bestFit="1" customWidth="1"/>
    <col min="14084" max="14092" width="7.7109375" style="15" customWidth="1"/>
    <col min="14093" max="14093" width="9.140625" style="15"/>
    <col min="14094" max="14094" width="0" style="15" hidden="1" customWidth="1"/>
    <col min="14095" max="14336" width="9.140625" style="15"/>
    <col min="14337" max="14337" width="6.85546875" style="15" bestFit="1" customWidth="1"/>
    <col min="14338" max="14338" width="4" style="15" bestFit="1" customWidth="1"/>
    <col min="14339" max="14339" width="14.140625" style="15" bestFit="1" customWidth="1"/>
    <col min="14340" max="14348" width="7.7109375" style="15" customWidth="1"/>
    <col min="14349" max="14349" width="9.140625" style="15"/>
    <col min="14350" max="14350" width="0" style="15" hidden="1" customWidth="1"/>
    <col min="14351" max="14592" width="9.140625" style="15"/>
    <col min="14593" max="14593" width="6.85546875" style="15" bestFit="1" customWidth="1"/>
    <col min="14594" max="14594" width="4" style="15" bestFit="1" customWidth="1"/>
    <col min="14595" max="14595" width="14.140625" style="15" bestFit="1" customWidth="1"/>
    <col min="14596" max="14604" width="7.7109375" style="15" customWidth="1"/>
    <col min="14605" max="14605" width="9.140625" style="15"/>
    <col min="14606" max="14606" width="0" style="15" hidden="1" customWidth="1"/>
    <col min="14607" max="14848" width="9.140625" style="15"/>
    <col min="14849" max="14849" width="6.85546875" style="15" bestFit="1" customWidth="1"/>
    <col min="14850" max="14850" width="4" style="15" bestFit="1" customWidth="1"/>
    <col min="14851" max="14851" width="14.140625" style="15" bestFit="1" customWidth="1"/>
    <col min="14852" max="14860" width="7.7109375" style="15" customWidth="1"/>
    <col min="14861" max="14861" width="9.140625" style="15"/>
    <col min="14862" max="14862" width="0" style="15" hidden="1" customWidth="1"/>
    <col min="14863" max="15104" width="9.140625" style="15"/>
    <col min="15105" max="15105" width="6.85546875" style="15" bestFit="1" customWidth="1"/>
    <col min="15106" max="15106" width="4" style="15" bestFit="1" customWidth="1"/>
    <col min="15107" max="15107" width="14.140625" style="15" bestFit="1" customWidth="1"/>
    <col min="15108" max="15116" width="7.7109375" style="15" customWidth="1"/>
    <col min="15117" max="15117" width="9.140625" style="15"/>
    <col min="15118" max="15118" width="0" style="15" hidden="1" customWidth="1"/>
    <col min="15119" max="15360" width="9.140625" style="15"/>
    <col min="15361" max="15361" width="6.85546875" style="15" bestFit="1" customWidth="1"/>
    <col min="15362" max="15362" width="4" style="15" bestFit="1" customWidth="1"/>
    <col min="15363" max="15363" width="14.140625" style="15" bestFit="1" customWidth="1"/>
    <col min="15364" max="15372" width="7.7109375" style="15" customWidth="1"/>
    <col min="15373" max="15373" width="9.140625" style="15"/>
    <col min="15374" max="15374" width="0" style="15" hidden="1" customWidth="1"/>
    <col min="15375" max="15616" width="9.140625" style="15"/>
    <col min="15617" max="15617" width="6.85546875" style="15" bestFit="1" customWidth="1"/>
    <col min="15618" max="15618" width="4" style="15" bestFit="1" customWidth="1"/>
    <col min="15619" max="15619" width="14.140625" style="15" bestFit="1" customWidth="1"/>
    <col min="15620" max="15628" width="7.7109375" style="15" customWidth="1"/>
    <col min="15629" max="15629" width="9.140625" style="15"/>
    <col min="15630" max="15630" width="0" style="15" hidden="1" customWidth="1"/>
    <col min="15631" max="15872" width="9.140625" style="15"/>
    <col min="15873" max="15873" width="6.85546875" style="15" bestFit="1" customWidth="1"/>
    <col min="15874" max="15874" width="4" style="15" bestFit="1" customWidth="1"/>
    <col min="15875" max="15875" width="14.140625" style="15" bestFit="1" customWidth="1"/>
    <col min="15876" max="15884" width="7.7109375" style="15" customWidth="1"/>
    <col min="15885" max="15885" width="9.140625" style="15"/>
    <col min="15886" max="15886" width="0" style="15" hidden="1" customWidth="1"/>
    <col min="15887" max="16128" width="9.140625" style="15"/>
    <col min="16129" max="16129" width="6.85546875" style="15" bestFit="1" customWidth="1"/>
    <col min="16130" max="16130" width="4" style="15" bestFit="1" customWidth="1"/>
    <col min="16131" max="16131" width="14.140625" style="15" bestFit="1" customWidth="1"/>
    <col min="16132" max="16140" width="7.7109375" style="15" customWidth="1"/>
    <col min="16141" max="16141" width="9.140625" style="15"/>
    <col min="16142" max="16142" width="0" style="15" hidden="1" customWidth="1"/>
    <col min="16143" max="16384" width="9.140625" style="15"/>
  </cols>
  <sheetData>
    <row r="1" spans="1:14" ht="15.75">
      <c r="A1" s="57"/>
      <c r="B1" s="57"/>
      <c r="C1" s="57"/>
      <c r="D1" s="57"/>
      <c r="E1" s="57"/>
      <c r="F1" s="16" t="s">
        <v>0</v>
      </c>
      <c r="G1" s="57"/>
      <c r="H1" s="57"/>
      <c r="I1" s="57"/>
      <c r="J1" s="57"/>
      <c r="K1" s="57"/>
      <c r="L1" s="57"/>
    </row>
    <row r="2" spans="1:14">
      <c r="A2" s="57"/>
      <c r="B2" s="57"/>
      <c r="C2" s="57"/>
      <c r="D2" s="57"/>
      <c r="E2" s="57"/>
      <c r="F2" s="17" t="s">
        <v>1</v>
      </c>
      <c r="G2" s="57"/>
      <c r="H2" s="57"/>
      <c r="I2" s="57"/>
      <c r="J2" s="57"/>
      <c r="K2" s="57"/>
      <c r="L2" s="57"/>
    </row>
    <row r="3" spans="1:14">
      <c r="A3" s="57"/>
      <c r="B3" s="57"/>
      <c r="C3" s="57"/>
      <c r="D3" s="57"/>
      <c r="E3" s="57"/>
      <c r="F3" s="58" t="s">
        <v>13</v>
      </c>
      <c r="G3" s="57"/>
      <c r="H3" s="57"/>
      <c r="I3" s="57"/>
      <c r="J3" s="57"/>
      <c r="K3" s="57"/>
      <c r="L3" s="57"/>
    </row>
    <row r="4" spans="1:14">
      <c r="A4" s="57"/>
      <c r="B4" s="57"/>
      <c r="C4" s="57"/>
      <c r="D4" s="57"/>
      <c r="E4" s="57"/>
      <c r="F4" s="58" t="s">
        <v>14</v>
      </c>
      <c r="G4" s="57"/>
      <c r="H4" s="57"/>
      <c r="I4" s="57"/>
      <c r="J4" s="57"/>
      <c r="K4" s="57"/>
      <c r="L4" s="57"/>
    </row>
    <row r="5" spans="1:14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3.5" thickBot="1">
      <c r="A6" s="57"/>
      <c r="B6" s="57"/>
      <c r="C6" s="19" t="s">
        <v>15</v>
      </c>
      <c r="D6" s="59" t="s">
        <v>16</v>
      </c>
      <c r="E6" s="60"/>
      <c r="F6" s="59" t="s">
        <v>17</v>
      </c>
      <c r="G6" s="60"/>
      <c r="H6" s="61" t="s">
        <v>18</v>
      </c>
      <c r="I6" s="62"/>
      <c r="J6" s="59" t="s">
        <v>19</v>
      </c>
      <c r="K6" s="60"/>
      <c r="L6" s="22" t="s">
        <v>4</v>
      </c>
    </row>
    <row r="7" spans="1:14" ht="13.5" thickBot="1">
      <c r="A7" s="63" t="s">
        <v>20</v>
      </c>
      <c r="B7" s="64" t="s">
        <v>21</v>
      </c>
      <c r="C7" s="65" t="s">
        <v>22</v>
      </c>
      <c r="D7" s="66" t="s">
        <v>23</v>
      </c>
      <c r="E7" s="67" t="s">
        <v>24</v>
      </c>
      <c r="F7" s="66" t="s">
        <v>23</v>
      </c>
      <c r="G7" s="67" t="s">
        <v>24</v>
      </c>
      <c r="H7" s="66" t="s">
        <v>23</v>
      </c>
      <c r="I7" s="67" t="s">
        <v>24</v>
      </c>
      <c r="J7" s="66" t="s">
        <v>23</v>
      </c>
      <c r="K7" s="67" t="s">
        <v>24</v>
      </c>
      <c r="L7" s="68" t="s">
        <v>25</v>
      </c>
      <c r="N7" s="69" t="s">
        <v>26</v>
      </c>
    </row>
    <row r="8" spans="1:14">
      <c r="A8" s="70">
        <f t="shared" ref="A8:A13" si="0">RANK(N8,$N$8:$N$13,1)</f>
        <v>1</v>
      </c>
      <c r="B8" s="34">
        <v>11</v>
      </c>
      <c r="C8" s="56" t="s">
        <v>27</v>
      </c>
      <c r="D8" s="71">
        <f>'[1]100mD'!D11</f>
        <v>101.47</v>
      </c>
      <c r="E8" s="72">
        <f>IF($E$21=1,0,'[1]100mD'!C11)</f>
        <v>1</v>
      </c>
      <c r="F8" s="71">
        <f>[1]věžD!D11</f>
        <v>90.56</v>
      </c>
      <c r="G8" s="72">
        <f>IF($G$21=1,0,[1]věžD!C11)</f>
        <v>1</v>
      </c>
      <c r="H8" s="43">
        <f>[1]štafetaD!E9</f>
        <v>58.99</v>
      </c>
      <c r="I8" s="72">
        <f>IF($I$21=1,0,[1]štafetaD!A9)</f>
        <v>2</v>
      </c>
      <c r="J8" s="43">
        <f>[1]útok!L17</f>
        <v>22.22</v>
      </c>
      <c r="K8" s="72">
        <f>[1]útok!B17</f>
        <v>1</v>
      </c>
      <c r="L8" s="73">
        <f t="shared" ref="L8:L13" si="1">E8+G8+I8+K8*1.001</f>
        <v>5.0009999999999994</v>
      </c>
      <c r="N8" s="18">
        <f>L8+K8*0.01</f>
        <v>5.0109999999999992</v>
      </c>
    </row>
    <row r="9" spans="1:14">
      <c r="A9" s="96">
        <f t="shared" si="0"/>
        <v>2</v>
      </c>
      <c r="B9" s="97">
        <v>1</v>
      </c>
      <c r="C9" s="98" t="s">
        <v>28</v>
      </c>
      <c r="D9" s="99">
        <f>'[1]100mD'!D6</f>
        <v>103.32</v>
      </c>
      <c r="E9" s="100">
        <f>IF($E$21=1,0,'[1]100mD'!C6)</f>
        <v>2</v>
      </c>
      <c r="F9" s="99">
        <f>[1]věžD!D6</f>
        <v>95.300000000000011</v>
      </c>
      <c r="G9" s="100">
        <f>IF($G$21=1,0,[1]věžD!C6)</f>
        <v>2</v>
      </c>
      <c r="H9" s="101">
        <f>[1]štafetaD!E4</f>
        <v>58.23</v>
      </c>
      <c r="I9" s="100">
        <f>IF($I$21=1,0,[1]štafetaD!A4)</f>
        <v>1</v>
      </c>
      <c r="J9" s="101">
        <f>[1]útok!L7</f>
        <v>23.15</v>
      </c>
      <c r="K9" s="100">
        <f>[1]útok!B7</f>
        <v>2</v>
      </c>
      <c r="L9" s="102">
        <f t="shared" si="1"/>
        <v>7.0019999999999998</v>
      </c>
      <c r="N9" s="18">
        <f t="shared" ref="N9:N20" si="2">L9+K9*0.01</f>
        <v>7.0219999999999994</v>
      </c>
    </row>
    <row r="10" spans="1:14">
      <c r="A10" s="74">
        <f t="shared" si="0"/>
        <v>3</v>
      </c>
      <c r="B10" s="41">
        <v>7</v>
      </c>
      <c r="C10" s="42" t="s">
        <v>30</v>
      </c>
      <c r="D10" s="71">
        <f>'[1]100mD'!D9</f>
        <v>118.85000000000001</v>
      </c>
      <c r="E10" s="72">
        <f>IF($E$21=1,0,'[1]100mD'!C9)</f>
        <v>4</v>
      </c>
      <c r="F10" s="71">
        <f>[1]věžD!D9</f>
        <v>132.13999999999999</v>
      </c>
      <c r="G10" s="72">
        <f>IF($G$21=1,0,[1]věžD!C9)</f>
        <v>4</v>
      </c>
      <c r="H10" s="43">
        <f>[1]štafetaD!E7</f>
        <v>68.540000000000006</v>
      </c>
      <c r="I10" s="72">
        <f>IF($I$21=1,0,[1]štafetaD!A7)</f>
        <v>4</v>
      </c>
      <c r="J10" s="43">
        <f>[1]útok!L13</f>
        <v>24.72</v>
      </c>
      <c r="K10" s="72">
        <f>[1]útok!B13</f>
        <v>3</v>
      </c>
      <c r="L10" s="73">
        <f t="shared" si="1"/>
        <v>15.003</v>
      </c>
      <c r="N10" s="18">
        <f t="shared" si="2"/>
        <v>15.032999999999999</v>
      </c>
    </row>
    <row r="11" spans="1:14">
      <c r="A11" s="74">
        <f t="shared" si="0"/>
        <v>4</v>
      </c>
      <c r="B11" s="41">
        <v>5</v>
      </c>
      <c r="C11" s="75" t="s">
        <v>29</v>
      </c>
      <c r="D11" s="71">
        <f>'[1]100mD'!D8</f>
        <v>123.21000000000001</v>
      </c>
      <c r="E11" s="72">
        <f>IF($E$21=1,0,'[1]100mD'!C8)</f>
        <v>5</v>
      </c>
      <c r="F11" s="71">
        <f>[1]věžD!D8</f>
        <v>123.32</v>
      </c>
      <c r="G11" s="72">
        <f>IF($G$21=1,0,[1]věžD!C8)</f>
        <v>3</v>
      </c>
      <c r="H11" s="43">
        <f>[1]štafetaD!E6</f>
        <v>67.53</v>
      </c>
      <c r="I11" s="72">
        <f>IF($I$21=1,0,[1]štafetaD!A6)</f>
        <v>3</v>
      </c>
      <c r="J11" s="43">
        <f>[1]útok!L11</f>
        <v>28.14</v>
      </c>
      <c r="K11" s="72">
        <f>[1]útok!B11</f>
        <v>5</v>
      </c>
      <c r="L11" s="73">
        <f t="shared" si="1"/>
        <v>16.004999999999999</v>
      </c>
      <c r="N11" s="18">
        <f t="shared" si="2"/>
        <v>16.055</v>
      </c>
    </row>
    <row r="12" spans="1:14">
      <c r="A12" s="74">
        <f t="shared" si="0"/>
        <v>5</v>
      </c>
      <c r="B12" s="41">
        <v>3</v>
      </c>
      <c r="C12" s="42" t="s">
        <v>32</v>
      </c>
      <c r="D12" s="71">
        <f>'[1]100mD'!D7</f>
        <v>117.97</v>
      </c>
      <c r="E12" s="72">
        <f>IF($E$21=1,0,'[1]100mD'!C7)</f>
        <v>3</v>
      </c>
      <c r="F12" s="71">
        <f>[1]věžD!D7</f>
        <v>145</v>
      </c>
      <c r="G12" s="72">
        <f>IF($G$21=1,0,[1]věžD!C7)</f>
        <v>6</v>
      </c>
      <c r="H12" s="43">
        <f>[1]štafetaD!E5</f>
        <v>99.99</v>
      </c>
      <c r="I12" s="72">
        <f>IF($I$21=1,0,[1]štafetaD!A5)</f>
        <v>6</v>
      </c>
      <c r="J12" s="43">
        <f>[1]útok!L9</f>
        <v>25.73</v>
      </c>
      <c r="K12" s="72">
        <f>[1]útok!B9</f>
        <v>4</v>
      </c>
      <c r="L12" s="73">
        <f t="shared" si="1"/>
        <v>19.003999999999998</v>
      </c>
      <c r="N12" s="18">
        <f t="shared" si="2"/>
        <v>19.043999999999997</v>
      </c>
    </row>
    <row r="13" spans="1:14" ht="13.5" thickBot="1">
      <c r="A13" s="76">
        <f t="shared" si="0"/>
        <v>6</v>
      </c>
      <c r="B13" s="50">
        <v>9</v>
      </c>
      <c r="C13" s="77" t="s">
        <v>31</v>
      </c>
      <c r="D13" s="78">
        <f>'[1]100mD'!D10</f>
        <v>130.25</v>
      </c>
      <c r="E13" s="79">
        <f>IF($E$21=1,0,'[1]100mD'!C10)</f>
        <v>6</v>
      </c>
      <c r="F13" s="78">
        <f>[1]věžD!D10</f>
        <v>141.84</v>
      </c>
      <c r="G13" s="79">
        <f>IF($G$21=1,0,[1]věžD!C10)</f>
        <v>5</v>
      </c>
      <c r="H13" s="51">
        <f>[1]štafetaD!E8</f>
        <v>70.34</v>
      </c>
      <c r="I13" s="79">
        <f>IF($I$21=1,0,[1]štafetaD!A8)</f>
        <v>5</v>
      </c>
      <c r="J13" s="51">
        <f>[1]útok!L15</f>
        <v>33.869999999999997</v>
      </c>
      <c r="K13" s="79">
        <f>[1]útok!B15</f>
        <v>6</v>
      </c>
      <c r="L13" s="80">
        <f t="shared" si="1"/>
        <v>22.006</v>
      </c>
      <c r="N13" s="18">
        <f t="shared" si="2"/>
        <v>22.065999999999999</v>
      </c>
    </row>
    <row r="14" spans="1:14">
      <c r="A14" s="81"/>
      <c r="B14" s="82"/>
      <c r="C14" s="83"/>
      <c r="D14" s="84"/>
      <c r="E14" s="85"/>
      <c r="F14" s="84"/>
      <c r="G14" s="85"/>
      <c r="H14" s="84"/>
      <c r="I14" s="85"/>
      <c r="J14" s="84"/>
      <c r="K14" s="85"/>
      <c r="L14" s="86"/>
      <c r="N14" s="18"/>
    </row>
    <row r="15" spans="1:14" s="87" customFormat="1" ht="13.5" thickBot="1">
      <c r="A15" s="81"/>
      <c r="B15" s="82"/>
      <c r="C15" s="69" t="s">
        <v>33</v>
      </c>
      <c r="D15" s="84"/>
      <c r="E15" s="85"/>
      <c r="F15" s="84"/>
      <c r="G15" s="85"/>
      <c r="H15" s="84"/>
      <c r="I15" s="85"/>
      <c r="J15" s="84"/>
      <c r="K15" s="85"/>
      <c r="L15" s="86"/>
      <c r="N15" s="82"/>
    </row>
    <row r="16" spans="1:14">
      <c r="A16" s="88">
        <f>RANK(N16,$N$16:$N$20,1)</f>
        <v>1</v>
      </c>
      <c r="B16" s="34">
        <v>6</v>
      </c>
      <c r="C16" s="89" t="s">
        <v>35</v>
      </c>
      <c r="D16" s="90">
        <f>'[1]100mD'!D15</f>
        <v>109.83</v>
      </c>
      <c r="E16" s="91">
        <f>IF($E$21=1,0,'[1]100mD'!C15)</f>
        <v>1</v>
      </c>
      <c r="F16" s="90">
        <f>[1]věžD!D15</f>
        <v>103.27</v>
      </c>
      <c r="G16" s="91">
        <f>IF($G$21=1,0,[1]věžD!C15)</f>
        <v>2</v>
      </c>
      <c r="H16" s="35">
        <f>[1]štafetaD!E13</f>
        <v>61.11</v>
      </c>
      <c r="I16" s="91">
        <f>IF($I$21=1,0,[1]štafetaD!A13)</f>
        <v>1</v>
      </c>
      <c r="J16" s="35">
        <f>[1]útok!L12</f>
        <v>23.69</v>
      </c>
      <c r="K16" s="91">
        <f>[1]útok!C12</f>
        <v>1</v>
      </c>
      <c r="L16" s="92">
        <f>E16+G16+I16+K16*1.001</f>
        <v>5.0009999999999994</v>
      </c>
      <c r="N16" s="18">
        <f t="shared" si="2"/>
        <v>5.0109999999999992</v>
      </c>
    </row>
    <row r="17" spans="1:14">
      <c r="A17" s="74">
        <f>RANK(N17,$N$16:$N$20,1)</f>
        <v>2</v>
      </c>
      <c r="B17" s="41">
        <v>4</v>
      </c>
      <c r="C17" s="47" t="s">
        <v>34</v>
      </c>
      <c r="D17" s="71">
        <f>'[1]100mD'!D14</f>
        <v>116</v>
      </c>
      <c r="E17" s="72">
        <f>IF($E$21=1,0,'[1]100mD'!C14)</f>
        <v>2</v>
      </c>
      <c r="F17" s="71">
        <f>[1]věžD!D14</f>
        <v>101.24000000000001</v>
      </c>
      <c r="G17" s="72">
        <f>IF($G$21=1,0,[1]věžD!C14)</f>
        <v>1</v>
      </c>
      <c r="H17" s="43">
        <f>[1]štafetaD!E12</f>
        <v>67.83</v>
      </c>
      <c r="I17" s="72">
        <f>IF($I$21=1,0,[1]štafetaD!A12)</f>
        <v>3</v>
      </c>
      <c r="J17" s="43">
        <f>[1]útok!L10</f>
        <v>32.26</v>
      </c>
      <c r="K17" s="72">
        <f>[1]útok!C10</f>
        <v>2</v>
      </c>
      <c r="L17" s="73">
        <f>E17+G17+I17+K17*1.001</f>
        <v>8.0019999999999989</v>
      </c>
      <c r="N17" s="18">
        <f t="shared" si="2"/>
        <v>8.0219999999999985</v>
      </c>
    </row>
    <row r="18" spans="1:14">
      <c r="A18" s="74">
        <f>RANK(N18,$N$16:$N$20,1)</f>
        <v>3</v>
      </c>
      <c r="B18" s="41">
        <v>10</v>
      </c>
      <c r="C18" s="47" t="s">
        <v>36</v>
      </c>
      <c r="D18" s="71">
        <f>'[1]100mD'!D17</f>
        <v>122.36000000000001</v>
      </c>
      <c r="E18" s="72">
        <f>IF($E$21=1,0,'[1]100mD'!C17)</f>
        <v>3</v>
      </c>
      <c r="F18" s="71">
        <f>[1]věžD!D17</f>
        <v>146.12</v>
      </c>
      <c r="G18" s="72">
        <f>IF($G$21=1,0,[1]věžD!C17)</f>
        <v>3</v>
      </c>
      <c r="H18" s="43">
        <f>[1]štafetaD!E15</f>
        <v>66.59</v>
      </c>
      <c r="I18" s="72">
        <f>IF($I$21=1,0,[1]štafetaD!A15)</f>
        <v>2</v>
      </c>
      <c r="J18" s="43">
        <f>[1]útok!L16</f>
        <v>33.99</v>
      </c>
      <c r="K18" s="72">
        <f>[1]útok!C16</f>
        <v>4</v>
      </c>
      <c r="L18" s="73">
        <f>E18+G18+I18+K18*1.001</f>
        <v>12.004</v>
      </c>
      <c r="N18" s="18">
        <f t="shared" si="2"/>
        <v>12.043999999999999</v>
      </c>
    </row>
    <row r="19" spans="1:14">
      <c r="A19" s="74">
        <f>RANK(N19,$N$16:$N$20,1)</f>
        <v>4</v>
      </c>
      <c r="B19" s="41">
        <v>8</v>
      </c>
      <c r="C19" s="47" t="s">
        <v>38</v>
      </c>
      <c r="D19" s="93">
        <f>'[1]100mD'!D16</f>
        <v>374.1</v>
      </c>
      <c r="E19" s="72">
        <f>IF($E$21=1,0,'[1]100mD'!C16)</f>
        <v>5</v>
      </c>
      <c r="F19" s="71">
        <f>[1]věžD!D16</f>
        <v>197.03</v>
      </c>
      <c r="G19" s="72">
        <f>IF($G$21=1,0,[1]věžD!C16)</f>
        <v>5</v>
      </c>
      <c r="H19" s="43">
        <f>[1]štafetaD!E14</f>
        <v>72.53</v>
      </c>
      <c r="I19" s="72">
        <f>IF($I$21=1,0,[1]štafetaD!A14)</f>
        <v>4</v>
      </c>
      <c r="J19" s="43">
        <f>[1]útok!L14</f>
        <v>33.47</v>
      </c>
      <c r="K19" s="72">
        <f>[1]útok!C14</f>
        <v>3</v>
      </c>
      <c r="L19" s="73">
        <f>E19+G19+I19+K19*1.001</f>
        <v>17.003</v>
      </c>
      <c r="N19" s="18">
        <f t="shared" si="2"/>
        <v>17.033000000000001</v>
      </c>
    </row>
    <row r="20" spans="1:14" ht="13.5" thickBot="1">
      <c r="A20" s="76">
        <f>RANK(N20,$N$16:$N$20,1)</f>
        <v>5</v>
      </c>
      <c r="B20" s="50">
        <v>2</v>
      </c>
      <c r="C20" s="55" t="s">
        <v>37</v>
      </c>
      <c r="D20" s="78">
        <f>'[1]100mD'!D13</f>
        <v>128.24</v>
      </c>
      <c r="E20" s="79">
        <f>IF($E$21=1,0,'[1]100mD'!C13)</f>
        <v>4</v>
      </c>
      <c r="F20" s="78">
        <f>[1]věžD!D13</f>
        <v>148.14000000000001</v>
      </c>
      <c r="G20" s="79">
        <f>IF($G$21=1,0,[1]věžD!C13)</f>
        <v>4</v>
      </c>
      <c r="H20" s="51">
        <f>[1]štafetaD!E11</f>
        <v>74</v>
      </c>
      <c r="I20" s="79">
        <f>IF($I$21=1,0,[1]štafetaD!A11)</f>
        <v>5</v>
      </c>
      <c r="J20" s="94">
        <f>[1]útok!L8</f>
        <v>52.91</v>
      </c>
      <c r="K20" s="79">
        <f>[1]útok!C8</f>
        <v>5</v>
      </c>
      <c r="L20" s="80">
        <f>E20+G20+I20+K20*1.001</f>
        <v>18.004999999999999</v>
      </c>
      <c r="N20" s="18">
        <f t="shared" si="2"/>
        <v>18.055</v>
      </c>
    </row>
    <row r="21" spans="1:14">
      <c r="D21" s="95"/>
      <c r="E21" s="95"/>
      <c r="F21" s="95">
        <v>1</v>
      </c>
      <c r="G21" s="95"/>
      <c r="H21" s="95"/>
      <c r="I21" s="95"/>
      <c r="J21" s="95"/>
      <c r="K21" s="95"/>
    </row>
  </sheetData>
  <dataConsolidate/>
  <conditionalFormatting sqref="D8:L13">
    <cfRule type="cellIs" dxfId="15" priority="7" stopIfTrue="1" operator="equal">
      <formula>99.99</formula>
    </cfRule>
    <cfRule type="cellIs" dxfId="14" priority="8" stopIfTrue="1" operator="equal">
      <formula>0</formula>
    </cfRule>
  </conditionalFormatting>
  <conditionalFormatting sqref="D16:L20">
    <cfRule type="cellIs" dxfId="13" priority="5" stopIfTrue="1" operator="equal">
      <formula>99.99</formula>
    </cfRule>
    <cfRule type="cellIs" dxfId="12" priority="6" stopIfTrue="1" operator="equal">
      <formula>0</formula>
    </cfRule>
  </conditionalFormatting>
  <conditionalFormatting sqref="J8:K13">
    <cfRule type="cellIs" dxfId="11" priority="3" stopIfTrue="1" operator="equal">
      <formula>99.99</formula>
    </cfRule>
    <cfRule type="cellIs" dxfId="10" priority="4" stopIfTrue="1" operator="equal">
      <formula>0</formula>
    </cfRule>
  </conditionalFormatting>
  <conditionalFormatting sqref="J16:K20">
    <cfRule type="cellIs" dxfId="9" priority="1" stopIfTrue="1" operator="equal">
      <formula>99.99</formula>
    </cfRule>
    <cfRule type="cellIs" dxfId="8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7"/>
  <sheetViews>
    <sheetView workbookViewId="0">
      <selection activeCell="O17" sqref="O17"/>
    </sheetView>
  </sheetViews>
  <sheetFormatPr defaultRowHeight="12.75"/>
  <cols>
    <col min="1" max="1" width="4.5703125" style="15" bestFit="1" customWidth="1"/>
    <col min="2" max="3" width="4.5703125" style="15" customWidth="1"/>
    <col min="4" max="4" width="4.5703125" style="15" bestFit="1" customWidth="1"/>
    <col min="5" max="5" width="13.7109375" style="15" bestFit="1" customWidth="1"/>
    <col min="6" max="250" width="9.140625" style="15"/>
    <col min="251" max="251" width="4.5703125" style="15" bestFit="1" customWidth="1"/>
    <col min="252" max="253" width="4.5703125" style="15" customWidth="1"/>
    <col min="254" max="254" width="4.5703125" style="15" bestFit="1" customWidth="1"/>
    <col min="255" max="255" width="17.7109375" style="15" bestFit="1" customWidth="1"/>
    <col min="256" max="263" width="9.140625" style="15"/>
    <col min="264" max="265" width="5.5703125" style="15" customWidth="1"/>
    <col min="266" max="266" width="9.140625" style="15" customWidth="1"/>
    <col min="267" max="506" width="9.140625" style="15"/>
    <col min="507" max="507" width="4.5703125" style="15" bestFit="1" customWidth="1"/>
    <col min="508" max="509" width="4.5703125" style="15" customWidth="1"/>
    <col min="510" max="510" width="4.5703125" style="15" bestFit="1" customWidth="1"/>
    <col min="511" max="511" width="17.7109375" style="15" bestFit="1" customWidth="1"/>
    <col min="512" max="519" width="9.140625" style="15"/>
    <col min="520" max="521" width="5.5703125" style="15" customWidth="1"/>
    <col min="522" max="522" width="9.140625" style="15" customWidth="1"/>
    <col min="523" max="762" width="9.140625" style="15"/>
    <col min="763" max="763" width="4.5703125" style="15" bestFit="1" customWidth="1"/>
    <col min="764" max="765" width="4.5703125" style="15" customWidth="1"/>
    <col min="766" max="766" width="4.5703125" style="15" bestFit="1" customWidth="1"/>
    <col min="767" max="767" width="17.7109375" style="15" bestFit="1" customWidth="1"/>
    <col min="768" max="775" width="9.140625" style="15"/>
    <col min="776" max="777" width="5.5703125" style="15" customWidth="1"/>
    <col min="778" max="778" width="9.140625" style="15" customWidth="1"/>
    <col min="779" max="1018" width="9.140625" style="15"/>
    <col min="1019" max="1019" width="4.5703125" style="15" bestFit="1" customWidth="1"/>
    <col min="1020" max="1021" width="4.5703125" style="15" customWidth="1"/>
    <col min="1022" max="1022" width="4.5703125" style="15" bestFit="1" customWidth="1"/>
    <col min="1023" max="1023" width="17.7109375" style="15" bestFit="1" customWidth="1"/>
    <col min="1024" max="1031" width="9.140625" style="15"/>
    <col min="1032" max="1033" width="5.5703125" style="15" customWidth="1"/>
    <col min="1034" max="1034" width="9.140625" style="15" customWidth="1"/>
    <col min="1035" max="1274" width="9.140625" style="15"/>
    <col min="1275" max="1275" width="4.5703125" style="15" bestFit="1" customWidth="1"/>
    <col min="1276" max="1277" width="4.5703125" style="15" customWidth="1"/>
    <col min="1278" max="1278" width="4.5703125" style="15" bestFit="1" customWidth="1"/>
    <col min="1279" max="1279" width="17.7109375" style="15" bestFit="1" customWidth="1"/>
    <col min="1280" max="1287" width="9.140625" style="15"/>
    <col min="1288" max="1289" width="5.5703125" style="15" customWidth="1"/>
    <col min="1290" max="1290" width="9.140625" style="15" customWidth="1"/>
    <col min="1291" max="1530" width="9.140625" style="15"/>
    <col min="1531" max="1531" width="4.5703125" style="15" bestFit="1" customWidth="1"/>
    <col min="1532" max="1533" width="4.5703125" style="15" customWidth="1"/>
    <col min="1534" max="1534" width="4.5703125" style="15" bestFit="1" customWidth="1"/>
    <col min="1535" max="1535" width="17.7109375" style="15" bestFit="1" customWidth="1"/>
    <col min="1536" max="1543" width="9.140625" style="15"/>
    <col min="1544" max="1545" width="5.5703125" style="15" customWidth="1"/>
    <col min="1546" max="1546" width="9.140625" style="15" customWidth="1"/>
    <col min="1547" max="1786" width="9.140625" style="15"/>
    <col min="1787" max="1787" width="4.5703125" style="15" bestFit="1" customWidth="1"/>
    <col min="1788" max="1789" width="4.5703125" style="15" customWidth="1"/>
    <col min="1790" max="1790" width="4.5703125" style="15" bestFit="1" customWidth="1"/>
    <col min="1791" max="1791" width="17.7109375" style="15" bestFit="1" customWidth="1"/>
    <col min="1792" max="1799" width="9.140625" style="15"/>
    <col min="1800" max="1801" width="5.5703125" style="15" customWidth="1"/>
    <col min="1802" max="1802" width="9.140625" style="15" customWidth="1"/>
    <col min="1803" max="2042" width="9.140625" style="15"/>
    <col min="2043" max="2043" width="4.5703125" style="15" bestFit="1" customWidth="1"/>
    <col min="2044" max="2045" width="4.5703125" style="15" customWidth="1"/>
    <col min="2046" max="2046" width="4.5703125" style="15" bestFit="1" customWidth="1"/>
    <col min="2047" max="2047" width="17.7109375" style="15" bestFit="1" customWidth="1"/>
    <col min="2048" max="2055" width="9.140625" style="15"/>
    <col min="2056" max="2057" width="5.5703125" style="15" customWidth="1"/>
    <col min="2058" max="2058" width="9.140625" style="15" customWidth="1"/>
    <col min="2059" max="2298" width="9.140625" style="15"/>
    <col min="2299" max="2299" width="4.5703125" style="15" bestFit="1" customWidth="1"/>
    <col min="2300" max="2301" width="4.5703125" style="15" customWidth="1"/>
    <col min="2302" max="2302" width="4.5703125" style="15" bestFit="1" customWidth="1"/>
    <col min="2303" max="2303" width="17.7109375" style="15" bestFit="1" customWidth="1"/>
    <col min="2304" max="2311" width="9.140625" style="15"/>
    <col min="2312" max="2313" width="5.5703125" style="15" customWidth="1"/>
    <col min="2314" max="2314" width="9.140625" style="15" customWidth="1"/>
    <col min="2315" max="2554" width="9.140625" style="15"/>
    <col min="2555" max="2555" width="4.5703125" style="15" bestFit="1" customWidth="1"/>
    <col min="2556" max="2557" width="4.5703125" style="15" customWidth="1"/>
    <col min="2558" max="2558" width="4.5703125" style="15" bestFit="1" customWidth="1"/>
    <col min="2559" max="2559" width="17.7109375" style="15" bestFit="1" customWidth="1"/>
    <col min="2560" max="2567" width="9.140625" style="15"/>
    <col min="2568" max="2569" width="5.5703125" style="15" customWidth="1"/>
    <col min="2570" max="2570" width="9.140625" style="15" customWidth="1"/>
    <col min="2571" max="2810" width="9.140625" style="15"/>
    <col min="2811" max="2811" width="4.5703125" style="15" bestFit="1" customWidth="1"/>
    <col min="2812" max="2813" width="4.5703125" style="15" customWidth="1"/>
    <col min="2814" max="2814" width="4.5703125" style="15" bestFit="1" customWidth="1"/>
    <col min="2815" max="2815" width="17.7109375" style="15" bestFit="1" customWidth="1"/>
    <col min="2816" max="2823" width="9.140625" style="15"/>
    <col min="2824" max="2825" width="5.5703125" style="15" customWidth="1"/>
    <col min="2826" max="2826" width="9.140625" style="15" customWidth="1"/>
    <col min="2827" max="3066" width="9.140625" style="15"/>
    <col min="3067" max="3067" width="4.5703125" style="15" bestFit="1" customWidth="1"/>
    <col min="3068" max="3069" width="4.5703125" style="15" customWidth="1"/>
    <col min="3070" max="3070" width="4.5703125" style="15" bestFit="1" customWidth="1"/>
    <col min="3071" max="3071" width="17.7109375" style="15" bestFit="1" customWidth="1"/>
    <col min="3072" max="3079" width="9.140625" style="15"/>
    <col min="3080" max="3081" width="5.5703125" style="15" customWidth="1"/>
    <col min="3082" max="3082" width="9.140625" style="15" customWidth="1"/>
    <col min="3083" max="3322" width="9.140625" style="15"/>
    <col min="3323" max="3323" width="4.5703125" style="15" bestFit="1" customWidth="1"/>
    <col min="3324" max="3325" width="4.5703125" style="15" customWidth="1"/>
    <col min="3326" max="3326" width="4.5703125" style="15" bestFit="1" customWidth="1"/>
    <col min="3327" max="3327" width="17.7109375" style="15" bestFit="1" customWidth="1"/>
    <col min="3328" max="3335" width="9.140625" style="15"/>
    <col min="3336" max="3337" width="5.5703125" style="15" customWidth="1"/>
    <col min="3338" max="3338" width="9.140625" style="15" customWidth="1"/>
    <col min="3339" max="3578" width="9.140625" style="15"/>
    <col min="3579" max="3579" width="4.5703125" style="15" bestFit="1" customWidth="1"/>
    <col min="3580" max="3581" width="4.5703125" style="15" customWidth="1"/>
    <col min="3582" max="3582" width="4.5703125" style="15" bestFit="1" customWidth="1"/>
    <col min="3583" max="3583" width="17.7109375" style="15" bestFit="1" customWidth="1"/>
    <col min="3584" max="3591" width="9.140625" style="15"/>
    <col min="3592" max="3593" width="5.5703125" style="15" customWidth="1"/>
    <col min="3594" max="3594" width="9.140625" style="15" customWidth="1"/>
    <col min="3595" max="3834" width="9.140625" style="15"/>
    <col min="3835" max="3835" width="4.5703125" style="15" bestFit="1" customWidth="1"/>
    <col min="3836" max="3837" width="4.5703125" style="15" customWidth="1"/>
    <col min="3838" max="3838" width="4.5703125" style="15" bestFit="1" customWidth="1"/>
    <col min="3839" max="3839" width="17.7109375" style="15" bestFit="1" customWidth="1"/>
    <col min="3840" max="3847" width="9.140625" style="15"/>
    <col min="3848" max="3849" width="5.5703125" style="15" customWidth="1"/>
    <col min="3850" max="3850" width="9.140625" style="15" customWidth="1"/>
    <col min="3851" max="4090" width="9.140625" style="15"/>
    <col min="4091" max="4091" width="4.5703125" style="15" bestFit="1" customWidth="1"/>
    <col min="4092" max="4093" width="4.5703125" style="15" customWidth="1"/>
    <col min="4094" max="4094" width="4.5703125" style="15" bestFit="1" customWidth="1"/>
    <col min="4095" max="4095" width="17.7109375" style="15" bestFit="1" customWidth="1"/>
    <col min="4096" max="4103" width="9.140625" style="15"/>
    <col min="4104" max="4105" width="5.5703125" style="15" customWidth="1"/>
    <col min="4106" max="4106" width="9.140625" style="15" customWidth="1"/>
    <col min="4107" max="4346" width="9.140625" style="15"/>
    <col min="4347" max="4347" width="4.5703125" style="15" bestFit="1" customWidth="1"/>
    <col min="4348" max="4349" width="4.5703125" style="15" customWidth="1"/>
    <col min="4350" max="4350" width="4.5703125" style="15" bestFit="1" customWidth="1"/>
    <col min="4351" max="4351" width="17.7109375" style="15" bestFit="1" customWidth="1"/>
    <col min="4352" max="4359" width="9.140625" style="15"/>
    <col min="4360" max="4361" width="5.5703125" style="15" customWidth="1"/>
    <col min="4362" max="4362" width="9.140625" style="15" customWidth="1"/>
    <col min="4363" max="4602" width="9.140625" style="15"/>
    <col min="4603" max="4603" width="4.5703125" style="15" bestFit="1" customWidth="1"/>
    <col min="4604" max="4605" width="4.5703125" style="15" customWidth="1"/>
    <col min="4606" max="4606" width="4.5703125" style="15" bestFit="1" customWidth="1"/>
    <col min="4607" max="4607" width="17.7109375" style="15" bestFit="1" customWidth="1"/>
    <col min="4608" max="4615" width="9.140625" style="15"/>
    <col min="4616" max="4617" width="5.5703125" style="15" customWidth="1"/>
    <col min="4618" max="4618" width="9.140625" style="15" customWidth="1"/>
    <col min="4619" max="4858" width="9.140625" style="15"/>
    <col min="4859" max="4859" width="4.5703125" style="15" bestFit="1" customWidth="1"/>
    <col min="4860" max="4861" width="4.5703125" style="15" customWidth="1"/>
    <col min="4862" max="4862" width="4.5703125" style="15" bestFit="1" customWidth="1"/>
    <col min="4863" max="4863" width="17.7109375" style="15" bestFit="1" customWidth="1"/>
    <col min="4864" max="4871" width="9.140625" style="15"/>
    <col min="4872" max="4873" width="5.5703125" style="15" customWidth="1"/>
    <col min="4874" max="4874" width="9.140625" style="15" customWidth="1"/>
    <col min="4875" max="5114" width="9.140625" style="15"/>
    <col min="5115" max="5115" width="4.5703125" style="15" bestFit="1" customWidth="1"/>
    <col min="5116" max="5117" width="4.5703125" style="15" customWidth="1"/>
    <col min="5118" max="5118" width="4.5703125" style="15" bestFit="1" customWidth="1"/>
    <col min="5119" max="5119" width="17.7109375" style="15" bestFit="1" customWidth="1"/>
    <col min="5120" max="5127" width="9.140625" style="15"/>
    <col min="5128" max="5129" width="5.5703125" style="15" customWidth="1"/>
    <col min="5130" max="5130" width="9.140625" style="15" customWidth="1"/>
    <col min="5131" max="5370" width="9.140625" style="15"/>
    <col min="5371" max="5371" width="4.5703125" style="15" bestFit="1" customWidth="1"/>
    <col min="5372" max="5373" width="4.5703125" style="15" customWidth="1"/>
    <col min="5374" max="5374" width="4.5703125" style="15" bestFit="1" customWidth="1"/>
    <col min="5375" max="5375" width="17.7109375" style="15" bestFit="1" customWidth="1"/>
    <col min="5376" max="5383" width="9.140625" style="15"/>
    <col min="5384" max="5385" width="5.5703125" style="15" customWidth="1"/>
    <col min="5386" max="5386" width="9.140625" style="15" customWidth="1"/>
    <col min="5387" max="5626" width="9.140625" style="15"/>
    <col min="5627" max="5627" width="4.5703125" style="15" bestFit="1" customWidth="1"/>
    <col min="5628" max="5629" width="4.5703125" style="15" customWidth="1"/>
    <col min="5630" max="5630" width="4.5703125" style="15" bestFit="1" customWidth="1"/>
    <col min="5631" max="5631" width="17.7109375" style="15" bestFit="1" customWidth="1"/>
    <col min="5632" max="5639" width="9.140625" style="15"/>
    <col min="5640" max="5641" width="5.5703125" style="15" customWidth="1"/>
    <col min="5642" max="5642" width="9.140625" style="15" customWidth="1"/>
    <col min="5643" max="5882" width="9.140625" style="15"/>
    <col min="5883" max="5883" width="4.5703125" style="15" bestFit="1" customWidth="1"/>
    <col min="5884" max="5885" width="4.5703125" style="15" customWidth="1"/>
    <col min="5886" max="5886" width="4.5703125" style="15" bestFit="1" customWidth="1"/>
    <col min="5887" max="5887" width="17.7109375" style="15" bestFit="1" customWidth="1"/>
    <col min="5888" max="5895" width="9.140625" style="15"/>
    <col min="5896" max="5897" width="5.5703125" style="15" customWidth="1"/>
    <col min="5898" max="5898" width="9.140625" style="15" customWidth="1"/>
    <col min="5899" max="6138" width="9.140625" style="15"/>
    <col min="6139" max="6139" width="4.5703125" style="15" bestFit="1" customWidth="1"/>
    <col min="6140" max="6141" width="4.5703125" style="15" customWidth="1"/>
    <col min="6142" max="6142" width="4.5703125" style="15" bestFit="1" customWidth="1"/>
    <col min="6143" max="6143" width="17.7109375" style="15" bestFit="1" customWidth="1"/>
    <col min="6144" max="6151" width="9.140625" style="15"/>
    <col min="6152" max="6153" width="5.5703125" style="15" customWidth="1"/>
    <col min="6154" max="6154" width="9.140625" style="15" customWidth="1"/>
    <col min="6155" max="6394" width="9.140625" style="15"/>
    <col min="6395" max="6395" width="4.5703125" style="15" bestFit="1" customWidth="1"/>
    <col min="6396" max="6397" width="4.5703125" style="15" customWidth="1"/>
    <col min="6398" max="6398" width="4.5703125" style="15" bestFit="1" customWidth="1"/>
    <col min="6399" max="6399" width="17.7109375" style="15" bestFit="1" customWidth="1"/>
    <col min="6400" max="6407" width="9.140625" style="15"/>
    <col min="6408" max="6409" width="5.5703125" style="15" customWidth="1"/>
    <col min="6410" max="6410" width="9.140625" style="15" customWidth="1"/>
    <col min="6411" max="6650" width="9.140625" style="15"/>
    <col min="6651" max="6651" width="4.5703125" style="15" bestFit="1" customWidth="1"/>
    <col min="6652" max="6653" width="4.5703125" style="15" customWidth="1"/>
    <col min="6654" max="6654" width="4.5703125" style="15" bestFit="1" customWidth="1"/>
    <col min="6655" max="6655" width="17.7109375" style="15" bestFit="1" customWidth="1"/>
    <col min="6656" max="6663" width="9.140625" style="15"/>
    <col min="6664" max="6665" width="5.5703125" style="15" customWidth="1"/>
    <col min="6666" max="6666" width="9.140625" style="15" customWidth="1"/>
    <col min="6667" max="6906" width="9.140625" style="15"/>
    <col min="6907" max="6907" width="4.5703125" style="15" bestFit="1" customWidth="1"/>
    <col min="6908" max="6909" width="4.5703125" style="15" customWidth="1"/>
    <col min="6910" max="6910" width="4.5703125" style="15" bestFit="1" customWidth="1"/>
    <col min="6911" max="6911" width="17.7109375" style="15" bestFit="1" customWidth="1"/>
    <col min="6912" max="6919" width="9.140625" style="15"/>
    <col min="6920" max="6921" width="5.5703125" style="15" customWidth="1"/>
    <col min="6922" max="6922" width="9.140625" style="15" customWidth="1"/>
    <col min="6923" max="7162" width="9.140625" style="15"/>
    <col min="7163" max="7163" width="4.5703125" style="15" bestFit="1" customWidth="1"/>
    <col min="7164" max="7165" width="4.5703125" style="15" customWidth="1"/>
    <col min="7166" max="7166" width="4.5703125" style="15" bestFit="1" customWidth="1"/>
    <col min="7167" max="7167" width="17.7109375" style="15" bestFit="1" customWidth="1"/>
    <col min="7168" max="7175" width="9.140625" style="15"/>
    <col min="7176" max="7177" width="5.5703125" style="15" customWidth="1"/>
    <col min="7178" max="7178" width="9.140625" style="15" customWidth="1"/>
    <col min="7179" max="7418" width="9.140625" style="15"/>
    <col min="7419" max="7419" width="4.5703125" style="15" bestFit="1" customWidth="1"/>
    <col min="7420" max="7421" width="4.5703125" style="15" customWidth="1"/>
    <col min="7422" max="7422" width="4.5703125" style="15" bestFit="1" customWidth="1"/>
    <col min="7423" max="7423" width="17.7109375" style="15" bestFit="1" customWidth="1"/>
    <col min="7424" max="7431" width="9.140625" style="15"/>
    <col min="7432" max="7433" width="5.5703125" style="15" customWidth="1"/>
    <col min="7434" max="7434" width="9.140625" style="15" customWidth="1"/>
    <col min="7435" max="7674" width="9.140625" style="15"/>
    <col min="7675" max="7675" width="4.5703125" style="15" bestFit="1" customWidth="1"/>
    <col min="7676" max="7677" width="4.5703125" style="15" customWidth="1"/>
    <col min="7678" max="7678" width="4.5703125" style="15" bestFit="1" customWidth="1"/>
    <col min="7679" max="7679" width="17.7109375" style="15" bestFit="1" customWidth="1"/>
    <col min="7680" max="7687" width="9.140625" style="15"/>
    <col min="7688" max="7689" width="5.5703125" style="15" customWidth="1"/>
    <col min="7690" max="7690" width="9.140625" style="15" customWidth="1"/>
    <col min="7691" max="7930" width="9.140625" style="15"/>
    <col min="7931" max="7931" width="4.5703125" style="15" bestFit="1" customWidth="1"/>
    <col min="7932" max="7933" width="4.5703125" style="15" customWidth="1"/>
    <col min="7934" max="7934" width="4.5703125" style="15" bestFit="1" customWidth="1"/>
    <col min="7935" max="7935" width="17.7109375" style="15" bestFit="1" customWidth="1"/>
    <col min="7936" max="7943" width="9.140625" style="15"/>
    <col min="7944" max="7945" width="5.5703125" style="15" customWidth="1"/>
    <col min="7946" max="7946" width="9.140625" style="15" customWidth="1"/>
    <col min="7947" max="8186" width="9.140625" style="15"/>
    <col min="8187" max="8187" width="4.5703125" style="15" bestFit="1" customWidth="1"/>
    <col min="8188" max="8189" width="4.5703125" style="15" customWidth="1"/>
    <col min="8190" max="8190" width="4.5703125" style="15" bestFit="1" customWidth="1"/>
    <col min="8191" max="8191" width="17.7109375" style="15" bestFit="1" customWidth="1"/>
    <col min="8192" max="8199" width="9.140625" style="15"/>
    <col min="8200" max="8201" width="5.5703125" style="15" customWidth="1"/>
    <col min="8202" max="8202" width="9.140625" style="15" customWidth="1"/>
    <col min="8203" max="8442" width="9.140625" style="15"/>
    <col min="8443" max="8443" width="4.5703125" style="15" bestFit="1" customWidth="1"/>
    <col min="8444" max="8445" width="4.5703125" style="15" customWidth="1"/>
    <col min="8446" max="8446" width="4.5703125" style="15" bestFit="1" customWidth="1"/>
    <col min="8447" max="8447" width="17.7109375" style="15" bestFit="1" customWidth="1"/>
    <col min="8448" max="8455" width="9.140625" style="15"/>
    <col min="8456" max="8457" width="5.5703125" style="15" customWidth="1"/>
    <col min="8458" max="8458" width="9.140625" style="15" customWidth="1"/>
    <col min="8459" max="8698" width="9.140625" style="15"/>
    <col min="8699" max="8699" width="4.5703125" style="15" bestFit="1" customWidth="1"/>
    <col min="8700" max="8701" width="4.5703125" style="15" customWidth="1"/>
    <col min="8702" max="8702" width="4.5703125" style="15" bestFit="1" customWidth="1"/>
    <col min="8703" max="8703" width="17.7109375" style="15" bestFit="1" customWidth="1"/>
    <col min="8704" max="8711" width="9.140625" style="15"/>
    <col min="8712" max="8713" width="5.5703125" style="15" customWidth="1"/>
    <col min="8714" max="8714" width="9.140625" style="15" customWidth="1"/>
    <col min="8715" max="8954" width="9.140625" style="15"/>
    <col min="8955" max="8955" width="4.5703125" style="15" bestFit="1" customWidth="1"/>
    <col min="8956" max="8957" width="4.5703125" style="15" customWidth="1"/>
    <col min="8958" max="8958" width="4.5703125" style="15" bestFit="1" customWidth="1"/>
    <col min="8959" max="8959" width="17.7109375" style="15" bestFit="1" customWidth="1"/>
    <col min="8960" max="8967" width="9.140625" style="15"/>
    <col min="8968" max="8969" width="5.5703125" style="15" customWidth="1"/>
    <col min="8970" max="8970" width="9.140625" style="15" customWidth="1"/>
    <col min="8971" max="9210" width="9.140625" style="15"/>
    <col min="9211" max="9211" width="4.5703125" style="15" bestFit="1" customWidth="1"/>
    <col min="9212" max="9213" width="4.5703125" style="15" customWidth="1"/>
    <col min="9214" max="9214" width="4.5703125" style="15" bestFit="1" customWidth="1"/>
    <col min="9215" max="9215" width="17.7109375" style="15" bestFit="1" customWidth="1"/>
    <col min="9216" max="9223" width="9.140625" style="15"/>
    <col min="9224" max="9225" width="5.5703125" style="15" customWidth="1"/>
    <col min="9226" max="9226" width="9.140625" style="15" customWidth="1"/>
    <col min="9227" max="9466" width="9.140625" style="15"/>
    <col min="9467" max="9467" width="4.5703125" style="15" bestFit="1" customWidth="1"/>
    <col min="9468" max="9469" width="4.5703125" style="15" customWidth="1"/>
    <col min="9470" max="9470" width="4.5703125" style="15" bestFit="1" customWidth="1"/>
    <col min="9471" max="9471" width="17.7109375" style="15" bestFit="1" customWidth="1"/>
    <col min="9472" max="9479" width="9.140625" style="15"/>
    <col min="9480" max="9481" width="5.5703125" style="15" customWidth="1"/>
    <col min="9482" max="9482" width="9.140625" style="15" customWidth="1"/>
    <col min="9483" max="9722" width="9.140625" style="15"/>
    <col min="9723" max="9723" width="4.5703125" style="15" bestFit="1" customWidth="1"/>
    <col min="9724" max="9725" width="4.5703125" style="15" customWidth="1"/>
    <col min="9726" max="9726" width="4.5703125" style="15" bestFit="1" customWidth="1"/>
    <col min="9727" max="9727" width="17.7109375" style="15" bestFit="1" customWidth="1"/>
    <col min="9728" max="9735" width="9.140625" style="15"/>
    <col min="9736" max="9737" width="5.5703125" style="15" customWidth="1"/>
    <col min="9738" max="9738" width="9.140625" style="15" customWidth="1"/>
    <col min="9739" max="9978" width="9.140625" style="15"/>
    <col min="9979" max="9979" width="4.5703125" style="15" bestFit="1" customWidth="1"/>
    <col min="9980" max="9981" width="4.5703125" style="15" customWidth="1"/>
    <col min="9982" max="9982" width="4.5703125" style="15" bestFit="1" customWidth="1"/>
    <col min="9983" max="9983" width="17.7109375" style="15" bestFit="1" customWidth="1"/>
    <col min="9984" max="9991" width="9.140625" style="15"/>
    <col min="9992" max="9993" width="5.5703125" style="15" customWidth="1"/>
    <col min="9994" max="9994" width="9.140625" style="15" customWidth="1"/>
    <col min="9995" max="10234" width="9.140625" style="15"/>
    <col min="10235" max="10235" width="4.5703125" style="15" bestFit="1" customWidth="1"/>
    <col min="10236" max="10237" width="4.5703125" style="15" customWidth="1"/>
    <col min="10238" max="10238" width="4.5703125" style="15" bestFit="1" customWidth="1"/>
    <col min="10239" max="10239" width="17.7109375" style="15" bestFit="1" customWidth="1"/>
    <col min="10240" max="10247" width="9.140625" style="15"/>
    <col min="10248" max="10249" width="5.5703125" style="15" customWidth="1"/>
    <col min="10250" max="10250" width="9.140625" style="15" customWidth="1"/>
    <col min="10251" max="10490" width="9.140625" style="15"/>
    <col min="10491" max="10491" width="4.5703125" style="15" bestFit="1" customWidth="1"/>
    <col min="10492" max="10493" width="4.5703125" style="15" customWidth="1"/>
    <col min="10494" max="10494" width="4.5703125" style="15" bestFit="1" customWidth="1"/>
    <col min="10495" max="10495" width="17.7109375" style="15" bestFit="1" customWidth="1"/>
    <col min="10496" max="10503" width="9.140625" style="15"/>
    <col min="10504" max="10505" width="5.5703125" style="15" customWidth="1"/>
    <col min="10506" max="10506" width="9.140625" style="15" customWidth="1"/>
    <col min="10507" max="10746" width="9.140625" style="15"/>
    <col min="10747" max="10747" width="4.5703125" style="15" bestFit="1" customWidth="1"/>
    <col min="10748" max="10749" width="4.5703125" style="15" customWidth="1"/>
    <col min="10750" max="10750" width="4.5703125" style="15" bestFit="1" customWidth="1"/>
    <col min="10751" max="10751" width="17.7109375" style="15" bestFit="1" customWidth="1"/>
    <col min="10752" max="10759" width="9.140625" style="15"/>
    <col min="10760" max="10761" width="5.5703125" style="15" customWidth="1"/>
    <col min="10762" max="10762" width="9.140625" style="15" customWidth="1"/>
    <col min="10763" max="11002" width="9.140625" style="15"/>
    <col min="11003" max="11003" width="4.5703125" style="15" bestFit="1" customWidth="1"/>
    <col min="11004" max="11005" width="4.5703125" style="15" customWidth="1"/>
    <col min="11006" max="11006" width="4.5703125" style="15" bestFit="1" customWidth="1"/>
    <col min="11007" max="11007" width="17.7109375" style="15" bestFit="1" customWidth="1"/>
    <col min="11008" max="11015" width="9.140625" style="15"/>
    <col min="11016" max="11017" width="5.5703125" style="15" customWidth="1"/>
    <col min="11018" max="11018" width="9.140625" style="15" customWidth="1"/>
    <col min="11019" max="11258" width="9.140625" style="15"/>
    <col min="11259" max="11259" width="4.5703125" style="15" bestFit="1" customWidth="1"/>
    <col min="11260" max="11261" width="4.5703125" style="15" customWidth="1"/>
    <col min="11262" max="11262" width="4.5703125" style="15" bestFit="1" customWidth="1"/>
    <col min="11263" max="11263" width="17.7109375" style="15" bestFit="1" customWidth="1"/>
    <col min="11264" max="11271" width="9.140625" style="15"/>
    <col min="11272" max="11273" width="5.5703125" style="15" customWidth="1"/>
    <col min="11274" max="11274" width="9.140625" style="15" customWidth="1"/>
    <col min="11275" max="11514" width="9.140625" style="15"/>
    <col min="11515" max="11515" width="4.5703125" style="15" bestFit="1" customWidth="1"/>
    <col min="11516" max="11517" width="4.5703125" style="15" customWidth="1"/>
    <col min="11518" max="11518" width="4.5703125" style="15" bestFit="1" customWidth="1"/>
    <col min="11519" max="11519" width="17.7109375" style="15" bestFit="1" customWidth="1"/>
    <col min="11520" max="11527" width="9.140625" style="15"/>
    <col min="11528" max="11529" width="5.5703125" style="15" customWidth="1"/>
    <col min="11530" max="11530" width="9.140625" style="15" customWidth="1"/>
    <col min="11531" max="11770" width="9.140625" style="15"/>
    <col min="11771" max="11771" width="4.5703125" style="15" bestFit="1" customWidth="1"/>
    <col min="11772" max="11773" width="4.5703125" style="15" customWidth="1"/>
    <col min="11774" max="11774" width="4.5703125" style="15" bestFit="1" customWidth="1"/>
    <col min="11775" max="11775" width="17.7109375" style="15" bestFit="1" customWidth="1"/>
    <col min="11776" max="11783" width="9.140625" style="15"/>
    <col min="11784" max="11785" width="5.5703125" style="15" customWidth="1"/>
    <col min="11786" max="11786" width="9.140625" style="15" customWidth="1"/>
    <col min="11787" max="12026" width="9.140625" style="15"/>
    <col min="12027" max="12027" width="4.5703125" style="15" bestFit="1" customWidth="1"/>
    <col min="12028" max="12029" width="4.5703125" style="15" customWidth="1"/>
    <col min="12030" max="12030" width="4.5703125" style="15" bestFit="1" customWidth="1"/>
    <col min="12031" max="12031" width="17.7109375" style="15" bestFit="1" customWidth="1"/>
    <col min="12032" max="12039" width="9.140625" style="15"/>
    <col min="12040" max="12041" width="5.5703125" style="15" customWidth="1"/>
    <col min="12042" max="12042" width="9.140625" style="15" customWidth="1"/>
    <col min="12043" max="12282" width="9.140625" style="15"/>
    <col min="12283" max="12283" width="4.5703125" style="15" bestFit="1" customWidth="1"/>
    <col min="12284" max="12285" width="4.5703125" style="15" customWidth="1"/>
    <col min="12286" max="12286" width="4.5703125" style="15" bestFit="1" customWidth="1"/>
    <col min="12287" max="12287" width="17.7109375" style="15" bestFit="1" customWidth="1"/>
    <col min="12288" max="12295" width="9.140625" style="15"/>
    <col min="12296" max="12297" width="5.5703125" style="15" customWidth="1"/>
    <col min="12298" max="12298" width="9.140625" style="15" customWidth="1"/>
    <col min="12299" max="12538" width="9.140625" style="15"/>
    <col min="12539" max="12539" width="4.5703125" style="15" bestFit="1" customWidth="1"/>
    <col min="12540" max="12541" width="4.5703125" style="15" customWidth="1"/>
    <col min="12542" max="12542" width="4.5703125" style="15" bestFit="1" customWidth="1"/>
    <col min="12543" max="12543" width="17.7109375" style="15" bestFit="1" customWidth="1"/>
    <col min="12544" max="12551" width="9.140625" style="15"/>
    <col min="12552" max="12553" width="5.5703125" style="15" customWidth="1"/>
    <col min="12554" max="12554" width="9.140625" style="15" customWidth="1"/>
    <col min="12555" max="12794" width="9.140625" style="15"/>
    <col min="12795" max="12795" width="4.5703125" style="15" bestFit="1" customWidth="1"/>
    <col min="12796" max="12797" width="4.5703125" style="15" customWidth="1"/>
    <col min="12798" max="12798" width="4.5703125" style="15" bestFit="1" customWidth="1"/>
    <col min="12799" max="12799" width="17.7109375" style="15" bestFit="1" customWidth="1"/>
    <col min="12800" max="12807" width="9.140625" style="15"/>
    <col min="12808" max="12809" width="5.5703125" style="15" customWidth="1"/>
    <col min="12810" max="12810" width="9.140625" style="15" customWidth="1"/>
    <col min="12811" max="13050" width="9.140625" style="15"/>
    <col min="13051" max="13051" width="4.5703125" style="15" bestFit="1" customWidth="1"/>
    <col min="13052" max="13053" width="4.5703125" style="15" customWidth="1"/>
    <col min="13054" max="13054" width="4.5703125" style="15" bestFit="1" customWidth="1"/>
    <col min="13055" max="13055" width="17.7109375" style="15" bestFit="1" customWidth="1"/>
    <col min="13056" max="13063" width="9.140625" style="15"/>
    <col min="13064" max="13065" width="5.5703125" style="15" customWidth="1"/>
    <col min="13066" max="13066" width="9.140625" style="15" customWidth="1"/>
    <col min="13067" max="13306" width="9.140625" style="15"/>
    <col min="13307" max="13307" width="4.5703125" style="15" bestFit="1" customWidth="1"/>
    <col min="13308" max="13309" width="4.5703125" style="15" customWidth="1"/>
    <col min="13310" max="13310" width="4.5703125" style="15" bestFit="1" customWidth="1"/>
    <col min="13311" max="13311" width="17.7109375" style="15" bestFit="1" customWidth="1"/>
    <col min="13312" max="13319" width="9.140625" style="15"/>
    <col min="13320" max="13321" width="5.5703125" style="15" customWidth="1"/>
    <col min="13322" max="13322" width="9.140625" style="15" customWidth="1"/>
    <col min="13323" max="13562" width="9.140625" style="15"/>
    <col min="13563" max="13563" width="4.5703125" style="15" bestFit="1" customWidth="1"/>
    <col min="13564" max="13565" width="4.5703125" style="15" customWidth="1"/>
    <col min="13566" max="13566" width="4.5703125" style="15" bestFit="1" customWidth="1"/>
    <col min="13567" max="13567" width="17.7109375" style="15" bestFit="1" customWidth="1"/>
    <col min="13568" max="13575" width="9.140625" style="15"/>
    <col min="13576" max="13577" width="5.5703125" style="15" customWidth="1"/>
    <col min="13578" max="13578" width="9.140625" style="15" customWidth="1"/>
    <col min="13579" max="13818" width="9.140625" style="15"/>
    <col min="13819" max="13819" width="4.5703125" style="15" bestFit="1" customWidth="1"/>
    <col min="13820" max="13821" width="4.5703125" style="15" customWidth="1"/>
    <col min="13822" max="13822" width="4.5703125" style="15" bestFit="1" customWidth="1"/>
    <col min="13823" max="13823" width="17.7109375" style="15" bestFit="1" customWidth="1"/>
    <col min="13824" max="13831" width="9.140625" style="15"/>
    <col min="13832" max="13833" width="5.5703125" style="15" customWidth="1"/>
    <col min="13834" max="13834" width="9.140625" style="15" customWidth="1"/>
    <col min="13835" max="14074" width="9.140625" style="15"/>
    <col min="14075" max="14075" width="4.5703125" style="15" bestFit="1" customWidth="1"/>
    <col min="14076" max="14077" width="4.5703125" style="15" customWidth="1"/>
    <col min="14078" max="14078" width="4.5703125" style="15" bestFit="1" customWidth="1"/>
    <col min="14079" max="14079" width="17.7109375" style="15" bestFit="1" customWidth="1"/>
    <col min="14080" max="14087" width="9.140625" style="15"/>
    <col min="14088" max="14089" width="5.5703125" style="15" customWidth="1"/>
    <col min="14090" max="14090" width="9.140625" style="15" customWidth="1"/>
    <col min="14091" max="14330" width="9.140625" style="15"/>
    <col min="14331" max="14331" width="4.5703125" style="15" bestFit="1" customWidth="1"/>
    <col min="14332" max="14333" width="4.5703125" style="15" customWidth="1"/>
    <col min="14334" max="14334" width="4.5703125" style="15" bestFit="1" customWidth="1"/>
    <col min="14335" max="14335" width="17.7109375" style="15" bestFit="1" customWidth="1"/>
    <col min="14336" max="14343" width="9.140625" style="15"/>
    <col min="14344" max="14345" width="5.5703125" style="15" customWidth="1"/>
    <col min="14346" max="14346" width="9.140625" style="15" customWidth="1"/>
    <col min="14347" max="14586" width="9.140625" style="15"/>
    <col min="14587" max="14587" width="4.5703125" style="15" bestFit="1" customWidth="1"/>
    <col min="14588" max="14589" width="4.5703125" style="15" customWidth="1"/>
    <col min="14590" max="14590" width="4.5703125" style="15" bestFit="1" customWidth="1"/>
    <col min="14591" max="14591" width="17.7109375" style="15" bestFit="1" customWidth="1"/>
    <col min="14592" max="14599" width="9.140625" style="15"/>
    <col min="14600" max="14601" width="5.5703125" style="15" customWidth="1"/>
    <col min="14602" max="14602" width="9.140625" style="15" customWidth="1"/>
    <col min="14603" max="14842" width="9.140625" style="15"/>
    <col min="14843" max="14843" width="4.5703125" style="15" bestFit="1" customWidth="1"/>
    <col min="14844" max="14845" width="4.5703125" style="15" customWidth="1"/>
    <col min="14846" max="14846" width="4.5703125" style="15" bestFit="1" customWidth="1"/>
    <col min="14847" max="14847" width="17.7109375" style="15" bestFit="1" customWidth="1"/>
    <col min="14848" max="14855" width="9.140625" style="15"/>
    <col min="14856" max="14857" width="5.5703125" style="15" customWidth="1"/>
    <col min="14858" max="14858" width="9.140625" style="15" customWidth="1"/>
    <col min="14859" max="15098" width="9.140625" style="15"/>
    <col min="15099" max="15099" width="4.5703125" style="15" bestFit="1" customWidth="1"/>
    <col min="15100" max="15101" width="4.5703125" style="15" customWidth="1"/>
    <col min="15102" max="15102" width="4.5703125" style="15" bestFit="1" customWidth="1"/>
    <col min="15103" max="15103" width="17.7109375" style="15" bestFit="1" customWidth="1"/>
    <col min="15104" max="15111" width="9.140625" style="15"/>
    <col min="15112" max="15113" width="5.5703125" style="15" customWidth="1"/>
    <col min="15114" max="15114" width="9.140625" style="15" customWidth="1"/>
    <col min="15115" max="15354" width="9.140625" style="15"/>
    <col min="15355" max="15355" width="4.5703125" style="15" bestFit="1" customWidth="1"/>
    <col min="15356" max="15357" width="4.5703125" style="15" customWidth="1"/>
    <col min="15358" max="15358" width="4.5703125" style="15" bestFit="1" customWidth="1"/>
    <col min="15359" max="15359" width="17.7109375" style="15" bestFit="1" customWidth="1"/>
    <col min="15360" max="15367" width="9.140625" style="15"/>
    <col min="15368" max="15369" width="5.5703125" style="15" customWidth="1"/>
    <col min="15370" max="15370" width="9.140625" style="15" customWidth="1"/>
    <col min="15371" max="15610" width="9.140625" style="15"/>
    <col min="15611" max="15611" width="4.5703125" style="15" bestFit="1" customWidth="1"/>
    <col min="15612" max="15613" width="4.5703125" style="15" customWidth="1"/>
    <col min="15614" max="15614" width="4.5703125" style="15" bestFit="1" customWidth="1"/>
    <col min="15615" max="15615" width="17.7109375" style="15" bestFit="1" customWidth="1"/>
    <col min="15616" max="15623" width="9.140625" style="15"/>
    <col min="15624" max="15625" width="5.5703125" style="15" customWidth="1"/>
    <col min="15626" max="15626" width="9.140625" style="15" customWidth="1"/>
    <col min="15627" max="15866" width="9.140625" style="15"/>
    <col min="15867" max="15867" width="4.5703125" style="15" bestFit="1" customWidth="1"/>
    <col min="15868" max="15869" width="4.5703125" style="15" customWidth="1"/>
    <col min="15870" max="15870" width="4.5703125" style="15" bestFit="1" customWidth="1"/>
    <col min="15871" max="15871" width="17.7109375" style="15" bestFit="1" customWidth="1"/>
    <col min="15872" max="15879" width="9.140625" style="15"/>
    <col min="15880" max="15881" width="5.5703125" style="15" customWidth="1"/>
    <col min="15882" max="15882" width="9.140625" style="15" customWidth="1"/>
    <col min="15883" max="16122" width="9.140625" style="15"/>
    <col min="16123" max="16123" width="4.5703125" style="15" bestFit="1" customWidth="1"/>
    <col min="16124" max="16125" width="4.5703125" style="15" customWidth="1"/>
    <col min="16126" max="16126" width="4.5703125" style="15" bestFit="1" customWidth="1"/>
    <col min="16127" max="16127" width="17.7109375" style="15" bestFit="1" customWidth="1"/>
    <col min="16128" max="16135" width="9.140625" style="15"/>
    <col min="16136" max="16137" width="5.5703125" style="15" customWidth="1"/>
    <col min="16138" max="16138" width="9.140625" style="15" customWidth="1"/>
    <col min="16139" max="16384" width="9.140625" style="15"/>
  </cols>
  <sheetData>
    <row r="1" spans="1:12" ht="15.75">
      <c r="H1" s="16" t="s">
        <v>0</v>
      </c>
    </row>
    <row r="2" spans="1:12">
      <c r="H2" s="17" t="s">
        <v>1</v>
      </c>
    </row>
    <row r="3" spans="1:12">
      <c r="H3" s="18" t="s">
        <v>45</v>
      </c>
    </row>
    <row r="4" spans="1:12" ht="13.5" thickBot="1">
      <c r="H4" s="15" t="s">
        <v>14</v>
      </c>
    </row>
    <row r="5" spans="1:12" ht="13.5" thickBot="1">
      <c r="E5" s="19"/>
      <c r="F5" s="20"/>
      <c r="G5" s="21" t="s">
        <v>10</v>
      </c>
      <c r="H5" s="22"/>
      <c r="I5" s="23"/>
      <c r="J5" s="21" t="s">
        <v>11</v>
      </c>
      <c r="K5" s="24"/>
    </row>
    <row r="6" spans="1:12" ht="13.5" thickBot="1">
      <c r="A6" s="25" t="s">
        <v>46</v>
      </c>
      <c r="B6" s="26" t="s">
        <v>5</v>
      </c>
      <c r="C6" s="26" t="s">
        <v>6</v>
      </c>
      <c r="D6" s="27" t="s">
        <v>7</v>
      </c>
      <c r="E6" s="28" t="s">
        <v>22</v>
      </c>
      <c r="F6" s="25" t="s">
        <v>47</v>
      </c>
      <c r="G6" s="27" t="s">
        <v>48</v>
      </c>
      <c r="H6" s="29" t="s">
        <v>12</v>
      </c>
      <c r="I6" s="26" t="s">
        <v>47</v>
      </c>
      <c r="J6" s="27" t="s">
        <v>48</v>
      </c>
      <c r="K6" s="29" t="s">
        <v>12</v>
      </c>
      <c r="L6" s="30" t="s">
        <v>4</v>
      </c>
    </row>
    <row r="7" spans="1:12">
      <c r="A7" s="31">
        <v>1</v>
      </c>
      <c r="B7" s="32">
        <v>1</v>
      </c>
      <c r="C7" s="33"/>
      <c r="D7" s="34">
        <v>11</v>
      </c>
      <c r="E7" s="56" t="s">
        <v>27</v>
      </c>
      <c r="F7" s="35">
        <v>22.22</v>
      </c>
      <c r="G7" s="36">
        <v>20.71</v>
      </c>
      <c r="H7" s="37">
        <v>22.22</v>
      </c>
      <c r="I7" s="35">
        <v>99.99</v>
      </c>
      <c r="J7" s="36">
        <v>26.68</v>
      </c>
      <c r="K7" s="37">
        <v>99.99</v>
      </c>
      <c r="L7" s="38">
        <v>22.22</v>
      </c>
    </row>
    <row r="8" spans="1:12">
      <c r="A8" s="103">
        <v>2</v>
      </c>
      <c r="B8" s="104">
        <v>2</v>
      </c>
      <c r="C8" s="97"/>
      <c r="D8" s="97">
        <v>1</v>
      </c>
      <c r="E8" s="98" t="s">
        <v>28</v>
      </c>
      <c r="F8" s="101">
        <v>30.1</v>
      </c>
      <c r="G8" s="105">
        <v>25.75</v>
      </c>
      <c r="H8" s="106">
        <v>30.1</v>
      </c>
      <c r="I8" s="101">
        <v>23.15</v>
      </c>
      <c r="J8" s="105">
        <v>23.12</v>
      </c>
      <c r="K8" s="106">
        <v>23.15</v>
      </c>
      <c r="L8" s="107">
        <v>23.15</v>
      </c>
    </row>
    <row r="9" spans="1:12">
      <c r="A9" s="39">
        <v>3</v>
      </c>
      <c r="B9" s="40"/>
      <c r="C9" s="41">
        <v>1</v>
      </c>
      <c r="D9" s="41">
        <v>6</v>
      </c>
      <c r="E9" s="42" t="s">
        <v>35</v>
      </c>
      <c r="F9" s="43">
        <v>37.909999999999997</v>
      </c>
      <c r="G9" s="44">
        <v>40.42</v>
      </c>
      <c r="H9" s="45">
        <v>40.42</v>
      </c>
      <c r="I9" s="43">
        <v>22.38</v>
      </c>
      <c r="J9" s="44">
        <v>23.69</v>
      </c>
      <c r="K9" s="45">
        <v>23.69</v>
      </c>
      <c r="L9" s="46">
        <v>23.69</v>
      </c>
    </row>
    <row r="10" spans="1:12">
      <c r="A10" s="39">
        <v>4</v>
      </c>
      <c r="B10" s="40">
        <v>3</v>
      </c>
      <c r="C10" s="41"/>
      <c r="D10" s="41">
        <v>7</v>
      </c>
      <c r="E10" s="42" t="s">
        <v>30</v>
      </c>
      <c r="F10" s="43">
        <v>29.52</v>
      </c>
      <c r="G10" s="44">
        <v>27.5</v>
      </c>
      <c r="H10" s="45">
        <v>29.52</v>
      </c>
      <c r="I10" s="43">
        <v>24.72</v>
      </c>
      <c r="J10" s="44">
        <v>24.71</v>
      </c>
      <c r="K10" s="45">
        <v>24.72</v>
      </c>
      <c r="L10" s="46">
        <v>24.72</v>
      </c>
    </row>
    <row r="11" spans="1:12">
      <c r="A11" s="39">
        <v>5</v>
      </c>
      <c r="B11" s="40">
        <v>4</v>
      </c>
      <c r="C11" s="41"/>
      <c r="D11" s="41">
        <v>3</v>
      </c>
      <c r="E11" s="42" t="s">
        <v>32</v>
      </c>
      <c r="F11" s="43">
        <v>24.1</v>
      </c>
      <c r="G11" s="44">
        <v>25.73</v>
      </c>
      <c r="H11" s="45">
        <v>25.73</v>
      </c>
      <c r="I11" s="43">
        <v>99.99</v>
      </c>
      <c r="J11" s="44">
        <v>99.99</v>
      </c>
      <c r="K11" s="45">
        <v>99.99</v>
      </c>
      <c r="L11" s="46">
        <v>25.73</v>
      </c>
    </row>
    <row r="12" spans="1:12">
      <c r="A12" s="39">
        <v>6</v>
      </c>
      <c r="B12" s="40">
        <v>5</v>
      </c>
      <c r="C12" s="41"/>
      <c r="D12" s="41">
        <v>5</v>
      </c>
      <c r="E12" s="42" t="s">
        <v>29</v>
      </c>
      <c r="F12" s="43">
        <v>25.06</v>
      </c>
      <c r="G12" s="44">
        <v>32.49</v>
      </c>
      <c r="H12" s="45">
        <v>32.49</v>
      </c>
      <c r="I12" s="43">
        <v>28.14</v>
      </c>
      <c r="J12" s="44">
        <v>24.95</v>
      </c>
      <c r="K12" s="45">
        <v>28.14</v>
      </c>
      <c r="L12" s="46">
        <v>28.14</v>
      </c>
    </row>
    <row r="13" spans="1:12">
      <c r="A13" s="39">
        <v>7</v>
      </c>
      <c r="B13" s="40"/>
      <c r="C13" s="41">
        <v>2</v>
      </c>
      <c r="D13" s="41">
        <v>4</v>
      </c>
      <c r="E13" s="42" t="s">
        <v>34</v>
      </c>
      <c r="F13" s="43">
        <v>31.64</v>
      </c>
      <c r="G13" s="44">
        <v>32.83</v>
      </c>
      <c r="H13" s="45">
        <v>32.83</v>
      </c>
      <c r="I13" s="43">
        <v>32.26</v>
      </c>
      <c r="J13" s="44">
        <v>25.62</v>
      </c>
      <c r="K13" s="45">
        <v>32.26</v>
      </c>
      <c r="L13" s="46">
        <v>32.26</v>
      </c>
    </row>
    <row r="14" spans="1:12">
      <c r="A14" s="39">
        <v>8</v>
      </c>
      <c r="B14" s="40"/>
      <c r="C14" s="41">
        <v>3</v>
      </c>
      <c r="D14" s="41">
        <v>8</v>
      </c>
      <c r="E14" s="42" t="s">
        <v>38</v>
      </c>
      <c r="F14" s="43">
        <v>31.27</v>
      </c>
      <c r="G14" s="44">
        <v>33.47</v>
      </c>
      <c r="H14" s="45">
        <v>33.47</v>
      </c>
      <c r="I14" s="43">
        <v>99.99</v>
      </c>
      <c r="J14" s="44">
        <v>99.99</v>
      </c>
      <c r="K14" s="45">
        <v>99.99</v>
      </c>
      <c r="L14" s="46">
        <v>33.47</v>
      </c>
    </row>
    <row r="15" spans="1:12">
      <c r="A15" s="39">
        <v>9</v>
      </c>
      <c r="B15" s="40">
        <v>6</v>
      </c>
      <c r="C15" s="41"/>
      <c r="D15" s="41">
        <v>9</v>
      </c>
      <c r="E15" s="47" t="s">
        <v>31</v>
      </c>
      <c r="F15" s="43">
        <v>33.869999999999997</v>
      </c>
      <c r="G15" s="44">
        <v>32.549999999999997</v>
      </c>
      <c r="H15" s="45">
        <v>33.869999999999997</v>
      </c>
      <c r="I15" s="43">
        <v>39.39</v>
      </c>
      <c r="J15" s="44">
        <v>99.99</v>
      </c>
      <c r="K15" s="45">
        <v>99.99</v>
      </c>
      <c r="L15" s="46">
        <v>33.869999999999997</v>
      </c>
    </row>
    <row r="16" spans="1:12">
      <c r="A16" s="39">
        <v>10</v>
      </c>
      <c r="B16" s="40"/>
      <c r="C16" s="41">
        <v>4</v>
      </c>
      <c r="D16" s="41">
        <v>10</v>
      </c>
      <c r="E16" s="47" t="s">
        <v>36</v>
      </c>
      <c r="F16" s="43">
        <v>99.99</v>
      </c>
      <c r="G16" s="44">
        <v>99.99</v>
      </c>
      <c r="H16" s="45">
        <v>99.99</v>
      </c>
      <c r="I16" s="43">
        <v>33.99</v>
      </c>
      <c r="J16" s="44">
        <v>31.35</v>
      </c>
      <c r="K16" s="45">
        <v>33.99</v>
      </c>
      <c r="L16" s="46">
        <v>33.99</v>
      </c>
    </row>
    <row r="17" spans="1:12" ht="13.5" thickBot="1">
      <c r="A17" s="48">
        <v>11</v>
      </c>
      <c r="B17" s="49"/>
      <c r="C17" s="49">
        <v>5</v>
      </c>
      <c r="D17" s="50">
        <v>2</v>
      </c>
      <c r="E17" s="55" t="s">
        <v>37</v>
      </c>
      <c r="F17" s="51">
        <v>52.91</v>
      </c>
      <c r="G17" s="52">
        <v>39.26</v>
      </c>
      <c r="H17" s="53">
        <v>52.91</v>
      </c>
      <c r="I17" s="51">
        <v>62.47</v>
      </c>
      <c r="J17" s="52">
        <v>45.77</v>
      </c>
      <c r="K17" s="53">
        <v>62.47</v>
      </c>
      <c r="L17" s="54">
        <v>52.91</v>
      </c>
    </row>
  </sheetData>
  <sortState ref="A7:L17">
    <sortCondition ref="A7"/>
  </sortState>
  <conditionalFormatting sqref="F7:L17">
    <cfRule type="cellIs" dxfId="7" priority="3" stopIfTrue="1" operator="equal">
      <formula>99.99</formula>
    </cfRule>
    <cfRule type="cellIs" dxfId="6" priority="4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29"/>
  <sheetViews>
    <sheetView workbookViewId="0">
      <selection activeCell="J13" sqref="J13"/>
    </sheetView>
  </sheetViews>
  <sheetFormatPr defaultRowHeight="12.75"/>
  <cols>
    <col min="1" max="1" width="9.140625" style="1"/>
    <col min="2" max="2" width="5.140625" style="1" bestFit="1" customWidth="1"/>
    <col min="3" max="3" width="4.85546875" style="1" bestFit="1" customWidth="1"/>
    <col min="6" max="6" width="20" customWidth="1"/>
    <col min="7" max="7" width="7" bestFit="1" customWidth="1"/>
    <col min="8" max="8" width="6.5703125" bestFit="1" customWidth="1"/>
    <col min="258" max="258" width="5.140625" bestFit="1" customWidth="1"/>
    <col min="259" max="259" width="4.85546875" bestFit="1" customWidth="1"/>
    <col min="262" max="262" width="20" customWidth="1"/>
    <col min="263" max="263" width="7" bestFit="1" customWidth="1"/>
    <col min="264" max="264" width="6.5703125" bestFit="1" customWidth="1"/>
    <col min="514" max="514" width="5.140625" bestFit="1" customWidth="1"/>
    <col min="515" max="515" width="4.85546875" bestFit="1" customWidth="1"/>
    <col min="518" max="518" width="20" customWidth="1"/>
    <col min="519" max="519" width="7" bestFit="1" customWidth="1"/>
    <col min="520" max="520" width="6.5703125" bestFit="1" customWidth="1"/>
    <col min="770" max="770" width="5.140625" bestFit="1" customWidth="1"/>
    <col min="771" max="771" width="4.85546875" bestFit="1" customWidth="1"/>
    <col min="774" max="774" width="20" customWidth="1"/>
    <col min="775" max="775" width="7" bestFit="1" customWidth="1"/>
    <col min="776" max="776" width="6.5703125" bestFit="1" customWidth="1"/>
    <col min="1026" max="1026" width="5.140625" bestFit="1" customWidth="1"/>
    <col min="1027" max="1027" width="4.85546875" bestFit="1" customWidth="1"/>
    <col min="1030" max="1030" width="20" customWidth="1"/>
    <col min="1031" max="1031" width="7" bestFit="1" customWidth="1"/>
    <col min="1032" max="1032" width="6.5703125" bestFit="1" customWidth="1"/>
    <col min="1282" max="1282" width="5.140625" bestFit="1" customWidth="1"/>
    <col min="1283" max="1283" width="4.85546875" bestFit="1" customWidth="1"/>
    <col min="1286" max="1286" width="20" customWidth="1"/>
    <col min="1287" max="1287" width="7" bestFit="1" customWidth="1"/>
    <col min="1288" max="1288" width="6.5703125" bestFit="1" customWidth="1"/>
    <col min="1538" max="1538" width="5.140625" bestFit="1" customWidth="1"/>
    <col min="1539" max="1539" width="4.85546875" bestFit="1" customWidth="1"/>
    <col min="1542" max="1542" width="20" customWidth="1"/>
    <col min="1543" max="1543" width="7" bestFit="1" customWidth="1"/>
    <col min="1544" max="1544" width="6.5703125" bestFit="1" customWidth="1"/>
    <col min="1794" max="1794" width="5.140625" bestFit="1" customWidth="1"/>
    <col min="1795" max="1795" width="4.85546875" bestFit="1" customWidth="1"/>
    <col min="1798" max="1798" width="20" customWidth="1"/>
    <col min="1799" max="1799" width="7" bestFit="1" customWidth="1"/>
    <col min="1800" max="1800" width="6.5703125" bestFit="1" customWidth="1"/>
    <col min="2050" max="2050" width="5.140625" bestFit="1" customWidth="1"/>
    <col min="2051" max="2051" width="4.85546875" bestFit="1" customWidth="1"/>
    <col min="2054" max="2054" width="20" customWidth="1"/>
    <col min="2055" max="2055" width="7" bestFit="1" customWidth="1"/>
    <col min="2056" max="2056" width="6.5703125" bestFit="1" customWidth="1"/>
    <col min="2306" max="2306" width="5.140625" bestFit="1" customWidth="1"/>
    <col min="2307" max="2307" width="4.85546875" bestFit="1" customWidth="1"/>
    <col min="2310" max="2310" width="20" customWidth="1"/>
    <col min="2311" max="2311" width="7" bestFit="1" customWidth="1"/>
    <col min="2312" max="2312" width="6.5703125" bestFit="1" customWidth="1"/>
    <col min="2562" max="2562" width="5.140625" bestFit="1" customWidth="1"/>
    <col min="2563" max="2563" width="4.85546875" bestFit="1" customWidth="1"/>
    <col min="2566" max="2566" width="20" customWidth="1"/>
    <col min="2567" max="2567" width="7" bestFit="1" customWidth="1"/>
    <col min="2568" max="2568" width="6.5703125" bestFit="1" customWidth="1"/>
    <col min="2818" max="2818" width="5.140625" bestFit="1" customWidth="1"/>
    <col min="2819" max="2819" width="4.85546875" bestFit="1" customWidth="1"/>
    <col min="2822" max="2822" width="20" customWidth="1"/>
    <col min="2823" max="2823" width="7" bestFit="1" customWidth="1"/>
    <col min="2824" max="2824" width="6.5703125" bestFit="1" customWidth="1"/>
    <col min="3074" max="3074" width="5.140625" bestFit="1" customWidth="1"/>
    <col min="3075" max="3075" width="4.85546875" bestFit="1" customWidth="1"/>
    <col min="3078" max="3078" width="20" customWidth="1"/>
    <col min="3079" max="3079" width="7" bestFit="1" customWidth="1"/>
    <col min="3080" max="3080" width="6.5703125" bestFit="1" customWidth="1"/>
    <col min="3330" max="3330" width="5.140625" bestFit="1" customWidth="1"/>
    <col min="3331" max="3331" width="4.85546875" bestFit="1" customWidth="1"/>
    <col min="3334" max="3334" width="20" customWidth="1"/>
    <col min="3335" max="3335" width="7" bestFit="1" customWidth="1"/>
    <col min="3336" max="3336" width="6.5703125" bestFit="1" customWidth="1"/>
    <col min="3586" max="3586" width="5.140625" bestFit="1" customWidth="1"/>
    <col min="3587" max="3587" width="4.85546875" bestFit="1" customWidth="1"/>
    <col min="3590" max="3590" width="20" customWidth="1"/>
    <col min="3591" max="3591" width="7" bestFit="1" customWidth="1"/>
    <col min="3592" max="3592" width="6.5703125" bestFit="1" customWidth="1"/>
    <col min="3842" max="3842" width="5.140625" bestFit="1" customWidth="1"/>
    <col min="3843" max="3843" width="4.85546875" bestFit="1" customWidth="1"/>
    <col min="3846" max="3846" width="20" customWidth="1"/>
    <col min="3847" max="3847" width="7" bestFit="1" customWidth="1"/>
    <col min="3848" max="3848" width="6.5703125" bestFit="1" customWidth="1"/>
    <col min="4098" max="4098" width="5.140625" bestFit="1" customWidth="1"/>
    <col min="4099" max="4099" width="4.85546875" bestFit="1" customWidth="1"/>
    <col min="4102" max="4102" width="20" customWidth="1"/>
    <col min="4103" max="4103" width="7" bestFit="1" customWidth="1"/>
    <col min="4104" max="4104" width="6.5703125" bestFit="1" customWidth="1"/>
    <col min="4354" max="4354" width="5.140625" bestFit="1" customWidth="1"/>
    <col min="4355" max="4355" width="4.85546875" bestFit="1" customWidth="1"/>
    <col min="4358" max="4358" width="20" customWidth="1"/>
    <col min="4359" max="4359" width="7" bestFit="1" customWidth="1"/>
    <col min="4360" max="4360" width="6.5703125" bestFit="1" customWidth="1"/>
    <col min="4610" max="4610" width="5.140625" bestFit="1" customWidth="1"/>
    <col min="4611" max="4611" width="4.85546875" bestFit="1" customWidth="1"/>
    <col min="4614" max="4614" width="20" customWidth="1"/>
    <col min="4615" max="4615" width="7" bestFit="1" customWidth="1"/>
    <col min="4616" max="4616" width="6.5703125" bestFit="1" customWidth="1"/>
    <col min="4866" max="4866" width="5.140625" bestFit="1" customWidth="1"/>
    <col min="4867" max="4867" width="4.85546875" bestFit="1" customWidth="1"/>
    <col min="4870" max="4870" width="20" customWidth="1"/>
    <col min="4871" max="4871" width="7" bestFit="1" customWidth="1"/>
    <col min="4872" max="4872" width="6.5703125" bestFit="1" customWidth="1"/>
    <col min="5122" max="5122" width="5.140625" bestFit="1" customWidth="1"/>
    <col min="5123" max="5123" width="4.85546875" bestFit="1" customWidth="1"/>
    <col min="5126" max="5126" width="20" customWidth="1"/>
    <col min="5127" max="5127" width="7" bestFit="1" customWidth="1"/>
    <col min="5128" max="5128" width="6.5703125" bestFit="1" customWidth="1"/>
    <col min="5378" max="5378" width="5.140625" bestFit="1" customWidth="1"/>
    <col min="5379" max="5379" width="4.85546875" bestFit="1" customWidth="1"/>
    <col min="5382" max="5382" width="20" customWidth="1"/>
    <col min="5383" max="5383" width="7" bestFit="1" customWidth="1"/>
    <col min="5384" max="5384" width="6.5703125" bestFit="1" customWidth="1"/>
    <col min="5634" max="5634" width="5.140625" bestFit="1" customWidth="1"/>
    <col min="5635" max="5635" width="4.85546875" bestFit="1" customWidth="1"/>
    <col min="5638" max="5638" width="20" customWidth="1"/>
    <col min="5639" max="5639" width="7" bestFit="1" customWidth="1"/>
    <col min="5640" max="5640" width="6.5703125" bestFit="1" customWidth="1"/>
    <col min="5890" max="5890" width="5.140625" bestFit="1" customWidth="1"/>
    <col min="5891" max="5891" width="4.85546875" bestFit="1" customWidth="1"/>
    <col min="5894" max="5894" width="20" customWidth="1"/>
    <col min="5895" max="5895" width="7" bestFit="1" customWidth="1"/>
    <col min="5896" max="5896" width="6.5703125" bestFit="1" customWidth="1"/>
    <col min="6146" max="6146" width="5.140625" bestFit="1" customWidth="1"/>
    <col min="6147" max="6147" width="4.85546875" bestFit="1" customWidth="1"/>
    <col min="6150" max="6150" width="20" customWidth="1"/>
    <col min="6151" max="6151" width="7" bestFit="1" customWidth="1"/>
    <col min="6152" max="6152" width="6.5703125" bestFit="1" customWidth="1"/>
    <col min="6402" max="6402" width="5.140625" bestFit="1" customWidth="1"/>
    <col min="6403" max="6403" width="4.85546875" bestFit="1" customWidth="1"/>
    <col min="6406" max="6406" width="20" customWidth="1"/>
    <col min="6407" max="6407" width="7" bestFit="1" customWidth="1"/>
    <col min="6408" max="6408" width="6.5703125" bestFit="1" customWidth="1"/>
    <col min="6658" max="6658" width="5.140625" bestFit="1" customWidth="1"/>
    <col min="6659" max="6659" width="4.85546875" bestFit="1" customWidth="1"/>
    <col min="6662" max="6662" width="20" customWidth="1"/>
    <col min="6663" max="6663" width="7" bestFit="1" customWidth="1"/>
    <col min="6664" max="6664" width="6.5703125" bestFit="1" customWidth="1"/>
    <col min="6914" max="6914" width="5.140625" bestFit="1" customWidth="1"/>
    <col min="6915" max="6915" width="4.85546875" bestFit="1" customWidth="1"/>
    <col min="6918" max="6918" width="20" customWidth="1"/>
    <col min="6919" max="6919" width="7" bestFit="1" customWidth="1"/>
    <col min="6920" max="6920" width="6.5703125" bestFit="1" customWidth="1"/>
    <col min="7170" max="7170" width="5.140625" bestFit="1" customWidth="1"/>
    <col min="7171" max="7171" width="4.85546875" bestFit="1" customWidth="1"/>
    <col min="7174" max="7174" width="20" customWidth="1"/>
    <col min="7175" max="7175" width="7" bestFit="1" customWidth="1"/>
    <col min="7176" max="7176" width="6.5703125" bestFit="1" customWidth="1"/>
    <col min="7426" max="7426" width="5.140625" bestFit="1" customWidth="1"/>
    <col min="7427" max="7427" width="4.85546875" bestFit="1" customWidth="1"/>
    <col min="7430" max="7430" width="20" customWidth="1"/>
    <col min="7431" max="7431" width="7" bestFit="1" customWidth="1"/>
    <col min="7432" max="7432" width="6.5703125" bestFit="1" customWidth="1"/>
    <col min="7682" max="7682" width="5.140625" bestFit="1" customWidth="1"/>
    <col min="7683" max="7683" width="4.85546875" bestFit="1" customWidth="1"/>
    <col min="7686" max="7686" width="20" customWidth="1"/>
    <col min="7687" max="7687" width="7" bestFit="1" customWidth="1"/>
    <col min="7688" max="7688" width="6.5703125" bestFit="1" customWidth="1"/>
    <col min="7938" max="7938" width="5.140625" bestFit="1" customWidth="1"/>
    <col min="7939" max="7939" width="4.85546875" bestFit="1" customWidth="1"/>
    <col min="7942" max="7942" width="20" customWidth="1"/>
    <col min="7943" max="7943" width="7" bestFit="1" customWidth="1"/>
    <col min="7944" max="7944" width="6.5703125" bestFit="1" customWidth="1"/>
    <col min="8194" max="8194" width="5.140625" bestFit="1" customWidth="1"/>
    <col min="8195" max="8195" width="4.85546875" bestFit="1" customWidth="1"/>
    <col min="8198" max="8198" width="20" customWidth="1"/>
    <col min="8199" max="8199" width="7" bestFit="1" customWidth="1"/>
    <col min="8200" max="8200" width="6.5703125" bestFit="1" customWidth="1"/>
    <col min="8450" max="8450" width="5.140625" bestFit="1" customWidth="1"/>
    <col min="8451" max="8451" width="4.85546875" bestFit="1" customWidth="1"/>
    <col min="8454" max="8454" width="20" customWidth="1"/>
    <col min="8455" max="8455" width="7" bestFit="1" customWidth="1"/>
    <col min="8456" max="8456" width="6.5703125" bestFit="1" customWidth="1"/>
    <col min="8706" max="8706" width="5.140625" bestFit="1" customWidth="1"/>
    <col min="8707" max="8707" width="4.85546875" bestFit="1" customWidth="1"/>
    <col min="8710" max="8710" width="20" customWidth="1"/>
    <col min="8711" max="8711" width="7" bestFit="1" customWidth="1"/>
    <col min="8712" max="8712" width="6.5703125" bestFit="1" customWidth="1"/>
    <col min="8962" max="8962" width="5.140625" bestFit="1" customWidth="1"/>
    <col min="8963" max="8963" width="4.85546875" bestFit="1" customWidth="1"/>
    <col min="8966" max="8966" width="20" customWidth="1"/>
    <col min="8967" max="8967" width="7" bestFit="1" customWidth="1"/>
    <col min="8968" max="8968" width="6.5703125" bestFit="1" customWidth="1"/>
    <col min="9218" max="9218" width="5.140625" bestFit="1" customWidth="1"/>
    <col min="9219" max="9219" width="4.85546875" bestFit="1" customWidth="1"/>
    <col min="9222" max="9222" width="20" customWidth="1"/>
    <col min="9223" max="9223" width="7" bestFit="1" customWidth="1"/>
    <col min="9224" max="9224" width="6.5703125" bestFit="1" customWidth="1"/>
    <col min="9474" max="9474" width="5.140625" bestFit="1" customWidth="1"/>
    <col min="9475" max="9475" width="4.85546875" bestFit="1" customWidth="1"/>
    <col min="9478" max="9478" width="20" customWidth="1"/>
    <col min="9479" max="9479" width="7" bestFit="1" customWidth="1"/>
    <col min="9480" max="9480" width="6.5703125" bestFit="1" customWidth="1"/>
    <col min="9730" max="9730" width="5.140625" bestFit="1" customWidth="1"/>
    <col min="9731" max="9731" width="4.85546875" bestFit="1" customWidth="1"/>
    <col min="9734" max="9734" width="20" customWidth="1"/>
    <col min="9735" max="9735" width="7" bestFit="1" customWidth="1"/>
    <col min="9736" max="9736" width="6.5703125" bestFit="1" customWidth="1"/>
    <col min="9986" max="9986" width="5.140625" bestFit="1" customWidth="1"/>
    <col min="9987" max="9987" width="4.85546875" bestFit="1" customWidth="1"/>
    <col min="9990" max="9990" width="20" customWidth="1"/>
    <col min="9991" max="9991" width="7" bestFit="1" customWidth="1"/>
    <col min="9992" max="9992" width="6.5703125" bestFit="1" customWidth="1"/>
    <col min="10242" max="10242" width="5.140625" bestFit="1" customWidth="1"/>
    <col min="10243" max="10243" width="4.85546875" bestFit="1" customWidth="1"/>
    <col min="10246" max="10246" width="20" customWidth="1"/>
    <col min="10247" max="10247" width="7" bestFit="1" customWidth="1"/>
    <col min="10248" max="10248" width="6.5703125" bestFit="1" customWidth="1"/>
    <col min="10498" max="10498" width="5.140625" bestFit="1" customWidth="1"/>
    <col min="10499" max="10499" width="4.85546875" bestFit="1" customWidth="1"/>
    <col min="10502" max="10502" width="20" customWidth="1"/>
    <col min="10503" max="10503" width="7" bestFit="1" customWidth="1"/>
    <col min="10504" max="10504" width="6.5703125" bestFit="1" customWidth="1"/>
    <col min="10754" max="10754" width="5.140625" bestFit="1" customWidth="1"/>
    <col min="10755" max="10755" width="4.85546875" bestFit="1" customWidth="1"/>
    <col min="10758" max="10758" width="20" customWidth="1"/>
    <col min="10759" max="10759" width="7" bestFit="1" customWidth="1"/>
    <col min="10760" max="10760" width="6.5703125" bestFit="1" customWidth="1"/>
    <col min="11010" max="11010" width="5.140625" bestFit="1" customWidth="1"/>
    <col min="11011" max="11011" width="4.85546875" bestFit="1" customWidth="1"/>
    <col min="11014" max="11014" width="20" customWidth="1"/>
    <col min="11015" max="11015" width="7" bestFit="1" customWidth="1"/>
    <col min="11016" max="11016" width="6.5703125" bestFit="1" customWidth="1"/>
    <col min="11266" max="11266" width="5.140625" bestFit="1" customWidth="1"/>
    <col min="11267" max="11267" width="4.85546875" bestFit="1" customWidth="1"/>
    <col min="11270" max="11270" width="20" customWidth="1"/>
    <col min="11271" max="11271" width="7" bestFit="1" customWidth="1"/>
    <col min="11272" max="11272" width="6.5703125" bestFit="1" customWidth="1"/>
    <col min="11522" max="11522" width="5.140625" bestFit="1" customWidth="1"/>
    <col min="11523" max="11523" width="4.85546875" bestFit="1" customWidth="1"/>
    <col min="11526" max="11526" width="20" customWidth="1"/>
    <col min="11527" max="11527" width="7" bestFit="1" customWidth="1"/>
    <col min="11528" max="11528" width="6.5703125" bestFit="1" customWidth="1"/>
    <col min="11778" max="11778" width="5.140625" bestFit="1" customWidth="1"/>
    <col min="11779" max="11779" width="4.85546875" bestFit="1" customWidth="1"/>
    <col min="11782" max="11782" width="20" customWidth="1"/>
    <col min="11783" max="11783" width="7" bestFit="1" customWidth="1"/>
    <col min="11784" max="11784" width="6.5703125" bestFit="1" customWidth="1"/>
    <col min="12034" max="12034" width="5.140625" bestFit="1" customWidth="1"/>
    <col min="12035" max="12035" width="4.85546875" bestFit="1" customWidth="1"/>
    <col min="12038" max="12038" width="20" customWidth="1"/>
    <col min="12039" max="12039" width="7" bestFit="1" customWidth="1"/>
    <col min="12040" max="12040" width="6.5703125" bestFit="1" customWidth="1"/>
    <col min="12290" max="12290" width="5.140625" bestFit="1" customWidth="1"/>
    <col min="12291" max="12291" width="4.85546875" bestFit="1" customWidth="1"/>
    <col min="12294" max="12294" width="20" customWidth="1"/>
    <col min="12295" max="12295" width="7" bestFit="1" customWidth="1"/>
    <col min="12296" max="12296" width="6.5703125" bestFit="1" customWidth="1"/>
    <col min="12546" max="12546" width="5.140625" bestFit="1" customWidth="1"/>
    <col min="12547" max="12547" width="4.85546875" bestFit="1" customWidth="1"/>
    <col min="12550" max="12550" width="20" customWidth="1"/>
    <col min="12551" max="12551" width="7" bestFit="1" customWidth="1"/>
    <col min="12552" max="12552" width="6.5703125" bestFit="1" customWidth="1"/>
    <col min="12802" max="12802" width="5.140625" bestFit="1" customWidth="1"/>
    <col min="12803" max="12803" width="4.85546875" bestFit="1" customWidth="1"/>
    <col min="12806" max="12806" width="20" customWidth="1"/>
    <col min="12807" max="12807" width="7" bestFit="1" customWidth="1"/>
    <col min="12808" max="12808" width="6.5703125" bestFit="1" customWidth="1"/>
    <col min="13058" max="13058" width="5.140625" bestFit="1" customWidth="1"/>
    <col min="13059" max="13059" width="4.85546875" bestFit="1" customWidth="1"/>
    <col min="13062" max="13062" width="20" customWidth="1"/>
    <col min="13063" max="13063" width="7" bestFit="1" customWidth="1"/>
    <col min="13064" max="13064" width="6.5703125" bestFit="1" customWidth="1"/>
    <col min="13314" max="13314" width="5.140625" bestFit="1" customWidth="1"/>
    <col min="13315" max="13315" width="4.85546875" bestFit="1" customWidth="1"/>
    <col min="13318" max="13318" width="20" customWidth="1"/>
    <col min="13319" max="13319" width="7" bestFit="1" customWidth="1"/>
    <col min="13320" max="13320" width="6.5703125" bestFit="1" customWidth="1"/>
    <col min="13570" max="13570" width="5.140625" bestFit="1" customWidth="1"/>
    <col min="13571" max="13571" width="4.85546875" bestFit="1" customWidth="1"/>
    <col min="13574" max="13574" width="20" customWidth="1"/>
    <col min="13575" max="13575" width="7" bestFit="1" customWidth="1"/>
    <col min="13576" max="13576" width="6.5703125" bestFit="1" customWidth="1"/>
    <col min="13826" max="13826" width="5.140625" bestFit="1" customWidth="1"/>
    <col min="13827" max="13827" width="4.85546875" bestFit="1" customWidth="1"/>
    <col min="13830" max="13830" width="20" customWidth="1"/>
    <col min="13831" max="13831" width="7" bestFit="1" customWidth="1"/>
    <col min="13832" max="13832" width="6.5703125" bestFit="1" customWidth="1"/>
    <col min="14082" max="14082" width="5.140625" bestFit="1" customWidth="1"/>
    <col min="14083" max="14083" width="4.85546875" bestFit="1" customWidth="1"/>
    <col min="14086" max="14086" width="20" customWidth="1"/>
    <col min="14087" max="14087" width="7" bestFit="1" customWidth="1"/>
    <col min="14088" max="14088" width="6.5703125" bestFit="1" customWidth="1"/>
    <col min="14338" max="14338" width="5.140625" bestFit="1" customWidth="1"/>
    <col min="14339" max="14339" width="4.85546875" bestFit="1" customWidth="1"/>
    <col min="14342" max="14342" width="20" customWidth="1"/>
    <col min="14343" max="14343" width="7" bestFit="1" customWidth="1"/>
    <col min="14344" max="14344" width="6.5703125" bestFit="1" customWidth="1"/>
    <col min="14594" max="14594" width="5.140625" bestFit="1" customWidth="1"/>
    <col min="14595" max="14595" width="4.85546875" bestFit="1" customWidth="1"/>
    <col min="14598" max="14598" width="20" customWidth="1"/>
    <col min="14599" max="14599" width="7" bestFit="1" customWidth="1"/>
    <col min="14600" max="14600" width="6.5703125" bestFit="1" customWidth="1"/>
    <col min="14850" max="14850" width="5.140625" bestFit="1" customWidth="1"/>
    <col min="14851" max="14851" width="4.85546875" bestFit="1" customWidth="1"/>
    <col min="14854" max="14854" width="20" customWidth="1"/>
    <col min="14855" max="14855" width="7" bestFit="1" customWidth="1"/>
    <col min="14856" max="14856" width="6.5703125" bestFit="1" customWidth="1"/>
    <col min="15106" max="15106" width="5.140625" bestFit="1" customWidth="1"/>
    <col min="15107" max="15107" width="4.85546875" bestFit="1" customWidth="1"/>
    <col min="15110" max="15110" width="20" customWidth="1"/>
    <col min="15111" max="15111" width="7" bestFit="1" customWidth="1"/>
    <col min="15112" max="15112" width="6.5703125" bestFit="1" customWidth="1"/>
    <col min="15362" max="15362" width="5.140625" bestFit="1" customWidth="1"/>
    <col min="15363" max="15363" width="4.85546875" bestFit="1" customWidth="1"/>
    <col min="15366" max="15366" width="20" customWidth="1"/>
    <col min="15367" max="15367" width="7" bestFit="1" customWidth="1"/>
    <col min="15368" max="15368" width="6.5703125" bestFit="1" customWidth="1"/>
    <col min="15618" max="15618" width="5.140625" bestFit="1" customWidth="1"/>
    <col min="15619" max="15619" width="4.85546875" bestFit="1" customWidth="1"/>
    <col min="15622" max="15622" width="20" customWidth="1"/>
    <col min="15623" max="15623" width="7" bestFit="1" customWidth="1"/>
    <col min="15624" max="15624" width="6.5703125" bestFit="1" customWidth="1"/>
    <col min="15874" max="15874" width="5.140625" bestFit="1" customWidth="1"/>
    <col min="15875" max="15875" width="4.85546875" bestFit="1" customWidth="1"/>
    <col min="15878" max="15878" width="20" customWidth="1"/>
    <col min="15879" max="15879" width="7" bestFit="1" customWidth="1"/>
    <col min="15880" max="15880" width="6.5703125" bestFit="1" customWidth="1"/>
    <col min="16130" max="16130" width="5.140625" bestFit="1" customWidth="1"/>
    <col min="16131" max="16131" width="4.85546875" bestFit="1" customWidth="1"/>
    <col min="16134" max="16134" width="20" customWidth="1"/>
    <col min="16135" max="16135" width="7" bestFit="1" customWidth="1"/>
    <col min="16136" max="16136" width="6.5703125" bestFit="1" customWidth="1"/>
  </cols>
  <sheetData>
    <row r="1" spans="1:8" ht="15.75">
      <c r="F1" s="2" t="s">
        <v>0</v>
      </c>
      <c r="G1" s="11"/>
    </row>
    <row r="2" spans="1:8">
      <c r="F2" s="3" t="s">
        <v>1</v>
      </c>
      <c r="G2" s="3"/>
    </row>
    <row r="3" spans="1:8">
      <c r="F3" s="1" t="s">
        <v>40</v>
      </c>
      <c r="G3" s="1"/>
    </row>
    <row r="4" spans="1:8">
      <c r="F4" s="1" t="s">
        <v>14</v>
      </c>
    </row>
    <row r="5" spans="1:8">
      <c r="A5" s="5" t="s">
        <v>20</v>
      </c>
      <c r="B5" s="5" t="s">
        <v>5</v>
      </c>
      <c r="C5" s="5" t="s">
        <v>6</v>
      </c>
      <c r="D5" s="5" t="s">
        <v>7</v>
      </c>
      <c r="E5" s="5" t="s">
        <v>41</v>
      </c>
      <c r="F5" s="5" t="s">
        <v>9</v>
      </c>
      <c r="G5" s="5" t="s">
        <v>18</v>
      </c>
      <c r="H5" s="5" t="s">
        <v>23</v>
      </c>
    </row>
    <row r="6" spans="1:8">
      <c r="A6" s="108">
        <f t="shared" ref="A6:A29" si="0">IF(OR(H6=99.99,H6=0),24,RANK(H6,$H$6:$H$29,1))</f>
        <v>1</v>
      </c>
      <c r="B6" s="108">
        <v>1</v>
      </c>
      <c r="C6" s="108"/>
      <c r="D6" s="108">
        <v>14</v>
      </c>
      <c r="E6" s="108">
        <v>2</v>
      </c>
      <c r="F6" s="108" t="s">
        <v>28</v>
      </c>
      <c r="G6" s="108" t="s">
        <v>44</v>
      </c>
      <c r="H6" s="109">
        <v>58.23</v>
      </c>
    </row>
    <row r="7" spans="1:8">
      <c r="A7" s="12">
        <f t="shared" si="0"/>
        <v>2</v>
      </c>
      <c r="B7" s="12">
        <v>2</v>
      </c>
      <c r="C7" s="14"/>
      <c r="D7" s="12">
        <v>11</v>
      </c>
      <c r="E7" s="12">
        <v>1</v>
      </c>
      <c r="F7" s="12" t="s">
        <v>27</v>
      </c>
      <c r="G7" s="12" t="s">
        <v>42</v>
      </c>
      <c r="H7" s="13">
        <v>58.99</v>
      </c>
    </row>
    <row r="8" spans="1:8">
      <c r="A8" s="110">
        <f t="shared" si="0"/>
        <v>3</v>
      </c>
      <c r="B8" s="108">
        <v>3</v>
      </c>
      <c r="C8" s="111"/>
      <c r="D8" s="108">
        <v>1</v>
      </c>
      <c r="E8" s="108">
        <v>1</v>
      </c>
      <c r="F8" s="108" t="s">
        <v>28</v>
      </c>
      <c r="G8" s="108" t="s">
        <v>42</v>
      </c>
      <c r="H8" s="109">
        <v>59.24</v>
      </c>
    </row>
    <row r="9" spans="1:8">
      <c r="A9" s="12">
        <f t="shared" si="0"/>
        <v>4</v>
      </c>
      <c r="B9" s="12"/>
      <c r="C9" s="12">
        <v>1</v>
      </c>
      <c r="D9" s="12">
        <v>17</v>
      </c>
      <c r="E9" s="12">
        <v>1</v>
      </c>
      <c r="F9" s="12" t="s">
        <v>35</v>
      </c>
      <c r="G9" s="12" t="s">
        <v>44</v>
      </c>
      <c r="H9" s="13">
        <v>61.11</v>
      </c>
    </row>
    <row r="10" spans="1:8">
      <c r="A10" s="12">
        <f t="shared" si="0"/>
        <v>5</v>
      </c>
      <c r="B10" s="12"/>
      <c r="C10" s="12"/>
      <c r="D10" s="12">
        <v>23</v>
      </c>
      <c r="E10" s="12">
        <v>1</v>
      </c>
      <c r="F10" s="12" t="s">
        <v>43</v>
      </c>
      <c r="G10" s="12" t="s">
        <v>44</v>
      </c>
      <c r="H10" s="13">
        <v>62.32</v>
      </c>
    </row>
    <row r="11" spans="1:8">
      <c r="A11" s="12">
        <f t="shared" si="0"/>
        <v>6</v>
      </c>
      <c r="B11" s="12"/>
      <c r="C11" s="12">
        <v>2</v>
      </c>
      <c r="D11" s="12">
        <v>21</v>
      </c>
      <c r="E11" s="12">
        <v>1</v>
      </c>
      <c r="F11" s="12" t="s">
        <v>36</v>
      </c>
      <c r="G11" s="12" t="s">
        <v>44</v>
      </c>
      <c r="H11" s="13">
        <v>66.59</v>
      </c>
    </row>
    <row r="12" spans="1:8">
      <c r="A12" s="12">
        <f t="shared" si="0"/>
        <v>7</v>
      </c>
      <c r="B12" s="12"/>
      <c r="C12" s="12"/>
      <c r="D12" s="12">
        <v>12</v>
      </c>
      <c r="E12" s="12">
        <v>2</v>
      </c>
      <c r="F12" s="12" t="s">
        <v>43</v>
      </c>
      <c r="G12" s="12" t="s">
        <v>42</v>
      </c>
      <c r="H12" s="13">
        <v>67.010000000000005</v>
      </c>
    </row>
    <row r="13" spans="1:8">
      <c r="A13" s="12">
        <f t="shared" si="0"/>
        <v>8</v>
      </c>
      <c r="B13" s="12">
        <v>4</v>
      </c>
      <c r="C13" s="12"/>
      <c r="D13" s="12">
        <v>18</v>
      </c>
      <c r="E13" s="12">
        <v>2</v>
      </c>
      <c r="F13" s="12" t="s">
        <v>29</v>
      </c>
      <c r="G13" s="12" t="s">
        <v>44</v>
      </c>
      <c r="H13" s="13">
        <v>67.53</v>
      </c>
    </row>
    <row r="14" spans="1:8">
      <c r="A14" s="12">
        <f t="shared" si="0"/>
        <v>9</v>
      </c>
      <c r="B14" s="12"/>
      <c r="C14" s="12">
        <v>3</v>
      </c>
      <c r="D14" s="12">
        <v>15</v>
      </c>
      <c r="E14" s="12">
        <v>1</v>
      </c>
      <c r="F14" s="12" t="s">
        <v>34</v>
      </c>
      <c r="G14" s="12" t="s">
        <v>44</v>
      </c>
      <c r="H14" s="13">
        <v>67.83</v>
      </c>
    </row>
    <row r="15" spans="1:8">
      <c r="A15" s="12">
        <f t="shared" si="0"/>
        <v>10</v>
      </c>
      <c r="B15" s="12">
        <v>5</v>
      </c>
      <c r="C15" s="12"/>
      <c r="D15" s="12">
        <v>20</v>
      </c>
      <c r="E15" s="12">
        <v>2</v>
      </c>
      <c r="F15" s="12" t="s">
        <v>30</v>
      </c>
      <c r="G15" s="12" t="s">
        <v>44</v>
      </c>
      <c r="H15" s="13">
        <v>68.540000000000006</v>
      </c>
    </row>
    <row r="16" spans="1:8">
      <c r="A16" s="12">
        <f t="shared" si="0"/>
        <v>11</v>
      </c>
      <c r="B16" s="12">
        <v>6</v>
      </c>
      <c r="C16" s="12"/>
      <c r="D16" s="12">
        <v>22</v>
      </c>
      <c r="E16" s="12">
        <v>2</v>
      </c>
      <c r="F16" s="12" t="s">
        <v>31</v>
      </c>
      <c r="G16" s="12" t="s">
        <v>44</v>
      </c>
      <c r="H16" s="13">
        <v>70.34</v>
      </c>
    </row>
    <row r="17" spans="1:8">
      <c r="A17" s="12">
        <f t="shared" si="0"/>
        <v>12</v>
      </c>
      <c r="B17" s="12"/>
      <c r="C17" s="12">
        <v>4</v>
      </c>
      <c r="D17" s="12">
        <v>4</v>
      </c>
      <c r="E17" s="12">
        <v>2</v>
      </c>
      <c r="F17" s="12" t="s">
        <v>34</v>
      </c>
      <c r="G17" s="12" t="s">
        <v>42</v>
      </c>
      <c r="H17" s="13">
        <v>72.08</v>
      </c>
    </row>
    <row r="18" spans="1:8">
      <c r="A18" s="12">
        <f t="shared" si="0"/>
        <v>13</v>
      </c>
      <c r="B18" s="12"/>
      <c r="C18" s="12">
        <v>5</v>
      </c>
      <c r="D18" s="12">
        <v>8</v>
      </c>
      <c r="E18" s="12">
        <v>2</v>
      </c>
      <c r="F18" s="12" t="s">
        <v>38</v>
      </c>
      <c r="G18" s="12" t="s">
        <v>42</v>
      </c>
      <c r="H18" s="13">
        <v>72.53</v>
      </c>
    </row>
    <row r="19" spans="1:8">
      <c r="A19" s="12">
        <f t="shared" si="0"/>
        <v>14</v>
      </c>
      <c r="B19" s="12"/>
      <c r="C19" s="14">
        <v>6</v>
      </c>
      <c r="D19" s="12">
        <v>2</v>
      </c>
      <c r="E19" s="12">
        <v>2</v>
      </c>
      <c r="F19" s="12" t="s">
        <v>37</v>
      </c>
      <c r="G19" s="12" t="s">
        <v>42</v>
      </c>
      <c r="H19" s="13">
        <v>74</v>
      </c>
    </row>
    <row r="20" spans="1:8">
      <c r="A20" s="12">
        <f t="shared" si="0"/>
        <v>15</v>
      </c>
      <c r="B20" s="12">
        <v>7</v>
      </c>
      <c r="C20" s="14"/>
      <c r="D20" s="12">
        <v>7</v>
      </c>
      <c r="E20" s="12">
        <v>1</v>
      </c>
      <c r="F20" s="12" t="s">
        <v>30</v>
      </c>
      <c r="G20" s="12" t="s">
        <v>42</v>
      </c>
      <c r="H20" s="13">
        <v>76.22</v>
      </c>
    </row>
    <row r="21" spans="1:8">
      <c r="A21" s="12">
        <f t="shared" si="0"/>
        <v>16</v>
      </c>
      <c r="B21" s="12"/>
      <c r="C21" s="12">
        <v>7</v>
      </c>
      <c r="D21" s="12">
        <v>19</v>
      </c>
      <c r="E21" s="12">
        <v>1</v>
      </c>
      <c r="F21" s="12" t="s">
        <v>38</v>
      </c>
      <c r="G21" s="12" t="s">
        <v>44</v>
      </c>
      <c r="H21" s="13">
        <v>81.59</v>
      </c>
    </row>
    <row r="22" spans="1:8">
      <c r="A22" s="12">
        <f t="shared" si="0"/>
        <v>24</v>
      </c>
      <c r="B22" s="12">
        <v>12</v>
      </c>
      <c r="C22" s="14"/>
      <c r="D22" s="12">
        <v>3</v>
      </c>
      <c r="E22" s="12">
        <v>1</v>
      </c>
      <c r="F22" s="12" t="s">
        <v>32</v>
      </c>
      <c r="G22" s="12" t="s">
        <v>42</v>
      </c>
      <c r="H22" s="13">
        <v>99.99</v>
      </c>
    </row>
    <row r="23" spans="1:8">
      <c r="A23" s="12">
        <f t="shared" si="0"/>
        <v>24</v>
      </c>
      <c r="B23" s="12">
        <v>12</v>
      </c>
      <c r="C23" s="14"/>
      <c r="D23" s="12">
        <v>5</v>
      </c>
      <c r="E23" s="12">
        <v>1</v>
      </c>
      <c r="F23" s="12" t="s">
        <v>29</v>
      </c>
      <c r="G23" s="12" t="s">
        <v>42</v>
      </c>
      <c r="H23" s="13">
        <v>99.99</v>
      </c>
    </row>
    <row r="24" spans="1:8">
      <c r="A24" s="12">
        <f t="shared" si="0"/>
        <v>24</v>
      </c>
      <c r="B24" s="12"/>
      <c r="C24" s="12">
        <v>10</v>
      </c>
      <c r="D24" s="12">
        <v>6</v>
      </c>
      <c r="E24" s="12">
        <v>2</v>
      </c>
      <c r="F24" s="12" t="s">
        <v>35</v>
      </c>
      <c r="G24" s="12" t="s">
        <v>42</v>
      </c>
      <c r="H24" s="13">
        <v>99.99</v>
      </c>
    </row>
    <row r="25" spans="1:8">
      <c r="A25" s="12">
        <f t="shared" si="0"/>
        <v>24</v>
      </c>
      <c r="B25" s="12">
        <v>12</v>
      </c>
      <c r="C25" s="14"/>
      <c r="D25" s="12">
        <v>9</v>
      </c>
      <c r="E25" s="12">
        <v>1</v>
      </c>
      <c r="F25" s="12" t="s">
        <v>31</v>
      </c>
      <c r="G25" s="12" t="s">
        <v>42</v>
      </c>
      <c r="H25" s="13">
        <v>99.99</v>
      </c>
    </row>
    <row r="26" spans="1:8">
      <c r="A26" s="12">
        <f t="shared" si="0"/>
        <v>24</v>
      </c>
      <c r="B26" s="12"/>
      <c r="C26" s="12">
        <v>10</v>
      </c>
      <c r="D26" s="12">
        <v>10</v>
      </c>
      <c r="E26" s="12">
        <v>2</v>
      </c>
      <c r="F26" s="12" t="s">
        <v>36</v>
      </c>
      <c r="G26" s="12" t="s">
        <v>42</v>
      </c>
      <c r="H26" s="13">
        <v>99.99</v>
      </c>
    </row>
    <row r="27" spans="1:8">
      <c r="A27" s="12">
        <f t="shared" si="0"/>
        <v>24</v>
      </c>
      <c r="B27" s="12"/>
      <c r="C27" s="12">
        <v>10</v>
      </c>
      <c r="D27" s="12">
        <v>13</v>
      </c>
      <c r="E27" s="12">
        <v>1</v>
      </c>
      <c r="F27" s="12" t="s">
        <v>37</v>
      </c>
      <c r="G27" s="12" t="s">
        <v>44</v>
      </c>
      <c r="H27" s="13">
        <v>99.99</v>
      </c>
    </row>
    <row r="28" spans="1:8">
      <c r="A28" s="12">
        <f t="shared" si="0"/>
        <v>24</v>
      </c>
      <c r="B28" s="12">
        <v>12</v>
      </c>
      <c r="C28" s="12"/>
      <c r="D28" s="12">
        <v>16</v>
      </c>
      <c r="E28" s="12">
        <v>2</v>
      </c>
      <c r="F28" s="12" t="s">
        <v>32</v>
      </c>
      <c r="G28" s="12" t="s">
        <v>44</v>
      </c>
      <c r="H28" s="13">
        <v>99.99</v>
      </c>
    </row>
    <row r="29" spans="1:8">
      <c r="A29" s="12">
        <f t="shared" si="0"/>
        <v>24</v>
      </c>
      <c r="B29" s="12">
        <v>12</v>
      </c>
      <c r="C29" s="12"/>
      <c r="D29" s="12">
        <v>24</v>
      </c>
      <c r="E29" s="12">
        <v>2</v>
      </c>
      <c r="F29" s="12" t="s">
        <v>27</v>
      </c>
      <c r="G29" s="12" t="s">
        <v>44</v>
      </c>
      <c r="H29" s="13">
        <v>99.99</v>
      </c>
    </row>
  </sheetData>
  <autoFilter ref="A5:H29"/>
  <sortState ref="A6:H29">
    <sortCondition ref="A6"/>
  </sortState>
  <pageMargins left="0.56000000000000005" right="0.49" top="0.984251969" bottom="0.984251969" header="0.4921259845" footer="0.4921259845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97"/>
  <sheetViews>
    <sheetView workbookViewId="0">
      <selection activeCell="L13" sqref="L13:M14"/>
    </sheetView>
  </sheetViews>
  <sheetFormatPr defaultRowHeight="12.75"/>
  <cols>
    <col min="1" max="1" width="4.5703125" bestFit="1" customWidth="1"/>
    <col min="2" max="2" width="7.5703125" bestFit="1" customWidth="1"/>
    <col min="3" max="3" width="5.140625" bestFit="1" customWidth="1"/>
    <col min="4" max="4" width="4.85546875" bestFit="1" customWidth="1"/>
    <col min="5" max="5" width="4.5703125" bestFit="1" customWidth="1"/>
    <col min="6" max="6" width="25" bestFit="1" customWidth="1"/>
    <col min="7" max="7" width="27.5703125" customWidth="1"/>
    <col min="257" max="257" width="4.5703125" bestFit="1" customWidth="1"/>
    <col min="258" max="258" width="7.5703125" bestFit="1" customWidth="1"/>
    <col min="259" max="259" width="5.140625" bestFit="1" customWidth="1"/>
    <col min="260" max="260" width="4.85546875" bestFit="1" customWidth="1"/>
    <col min="261" max="261" width="4.5703125" bestFit="1" customWidth="1"/>
    <col min="262" max="262" width="25" bestFit="1" customWidth="1"/>
    <col min="263" max="263" width="27.5703125" customWidth="1"/>
    <col min="513" max="513" width="4.5703125" bestFit="1" customWidth="1"/>
    <col min="514" max="514" width="7.5703125" bestFit="1" customWidth="1"/>
    <col min="515" max="515" width="5.140625" bestFit="1" customWidth="1"/>
    <col min="516" max="516" width="4.85546875" bestFit="1" customWidth="1"/>
    <col min="517" max="517" width="4.5703125" bestFit="1" customWidth="1"/>
    <col min="518" max="518" width="25" bestFit="1" customWidth="1"/>
    <col min="519" max="519" width="27.5703125" customWidth="1"/>
    <col min="769" max="769" width="4.5703125" bestFit="1" customWidth="1"/>
    <col min="770" max="770" width="7.5703125" bestFit="1" customWidth="1"/>
    <col min="771" max="771" width="5.140625" bestFit="1" customWidth="1"/>
    <col min="772" max="772" width="4.85546875" bestFit="1" customWidth="1"/>
    <col min="773" max="773" width="4.5703125" bestFit="1" customWidth="1"/>
    <col min="774" max="774" width="25" bestFit="1" customWidth="1"/>
    <col min="775" max="775" width="27.5703125" customWidth="1"/>
    <col min="1025" max="1025" width="4.5703125" bestFit="1" customWidth="1"/>
    <col min="1026" max="1026" width="7.5703125" bestFit="1" customWidth="1"/>
    <col min="1027" max="1027" width="5.140625" bestFit="1" customWidth="1"/>
    <col min="1028" max="1028" width="4.85546875" bestFit="1" customWidth="1"/>
    <col min="1029" max="1029" width="4.5703125" bestFit="1" customWidth="1"/>
    <col min="1030" max="1030" width="25" bestFit="1" customWidth="1"/>
    <col min="1031" max="1031" width="27.5703125" customWidth="1"/>
    <col min="1281" max="1281" width="4.5703125" bestFit="1" customWidth="1"/>
    <col min="1282" max="1282" width="7.5703125" bestFit="1" customWidth="1"/>
    <col min="1283" max="1283" width="5.140625" bestFit="1" customWidth="1"/>
    <col min="1284" max="1284" width="4.85546875" bestFit="1" customWidth="1"/>
    <col min="1285" max="1285" width="4.5703125" bestFit="1" customWidth="1"/>
    <col min="1286" max="1286" width="25" bestFit="1" customWidth="1"/>
    <col min="1287" max="1287" width="27.5703125" customWidth="1"/>
    <col min="1537" max="1537" width="4.5703125" bestFit="1" customWidth="1"/>
    <col min="1538" max="1538" width="7.5703125" bestFit="1" customWidth="1"/>
    <col min="1539" max="1539" width="5.140625" bestFit="1" customWidth="1"/>
    <col min="1540" max="1540" width="4.85546875" bestFit="1" customWidth="1"/>
    <col min="1541" max="1541" width="4.5703125" bestFit="1" customWidth="1"/>
    <col min="1542" max="1542" width="25" bestFit="1" customWidth="1"/>
    <col min="1543" max="1543" width="27.5703125" customWidth="1"/>
    <col min="1793" max="1793" width="4.5703125" bestFit="1" customWidth="1"/>
    <col min="1794" max="1794" width="7.5703125" bestFit="1" customWidth="1"/>
    <col min="1795" max="1795" width="5.140625" bestFit="1" customWidth="1"/>
    <col min="1796" max="1796" width="4.85546875" bestFit="1" customWidth="1"/>
    <col min="1797" max="1797" width="4.5703125" bestFit="1" customWidth="1"/>
    <col min="1798" max="1798" width="25" bestFit="1" customWidth="1"/>
    <col min="1799" max="1799" width="27.5703125" customWidth="1"/>
    <col min="2049" max="2049" width="4.5703125" bestFit="1" customWidth="1"/>
    <col min="2050" max="2050" width="7.5703125" bestFit="1" customWidth="1"/>
    <col min="2051" max="2051" width="5.140625" bestFit="1" customWidth="1"/>
    <col min="2052" max="2052" width="4.85546875" bestFit="1" customWidth="1"/>
    <col min="2053" max="2053" width="4.5703125" bestFit="1" customWidth="1"/>
    <col min="2054" max="2054" width="25" bestFit="1" customWidth="1"/>
    <col min="2055" max="2055" width="27.5703125" customWidth="1"/>
    <col min="2305" max="2305" width="4.5703125" bestFit="1" customWidth="1"/>
    <col min="2306" max="2306" width="7.5703125" bestFit="1" customWidth="1"/>
    <col min="2307" max="2307" width="5.140625" bestFit="1" customWidth="1"/>
    <col min="2308" max="2308" width="4.85546875" bestFit="1" customWidth="1"/>
    <col min="2309" max="2309" width="4.5703125" bestFit="1" customWidth="1"/>
    <col min="2310" max="2310" width="25" bestFit="1" customWidth="1"/>
    <col min="2311" max="2311" width="27.5703125" customWidth="1"/>
    <col min="2561" max="2561" width="4.5703125" bestFit="1" customWidth="1"/>
    <col min="2562" max="2562" width="7.5703125" bestFit="1" customWidth="1"/>
    <col min="2563" max="2563" width="5.140625" bestFit="1" customWidth="1"/>
    <col min="2564" max="2564" width="4.85546875" bestFit="1" customWidth="1"/>
    <col min="2565" max="2565" width="4.5703125" bestFit="1" customWidth="1"/>
    <col min="2566" max="2566" width="25" bestFit="1" customWidth="1"/>
    <col min="2567" max="2567" width="27.5703125" customWidth="1"/>
    <col min="2817" max="2817" width="4.5703125" bestFit="1" customWidth="1"/>
    <col min="2818" max="2818" width="7.5703125" bestFit="1" customWidth="1"/>
    <col min="2819" max="2819" width="5.140625" bestFit="1" customWidth="1"/>
    <col min="2820" max="2820" width="4.85546875" bestFit="1" customWidth="1"/>
    <col min="2821" max="2821" width="4.5703125" bestFit="1" customWidth="1"/>
    <col min="2822" max="2822" width="25" bestFit="1" customWidth="1"/>
    <col min="2823" max="2823" width="27.5703125" customWidth="1"/>
    <col min="3073" max="3073" width="4.5703125" bestFit="1" customWidth="1"/>
    <col min="3074" max="3074" width="7.5703125" bestFit="1" customWidth="1"/>
    <col min="3075" max="3075" width="5.140625" bestFit="1" customWidth="1"/>
    <col min="3076" max="3076" width="4.85546875" bestFit="1" customWidth="1"/>
    <col min="3077" max="3077" width="4.5703125" bestFit="1" customWidth="1"/>
    <col min="3078" max="3078" width="25" bestFit="1" customWidth="1"/>
    <col min="3079" max="3079" width="27.5703125" customWidth="1"/>
    <col min="3329" max="3329" width="4.5703125" bestFit="1" customWidth="1"/>
    <col min="3330" max="3330" width="7.5703125" bestFit="1" customWidth="1"/>
    <col min="3331" max="3331" width="5.140625" bestFit="1" customWidth="1"/>
    <col min="3332" max="3332" width="4.85546875" bestFit="1" customWidth="1"/>
    <col min="3333" max="3333" width="4.5703125" bestFit="1" customWidth="1"/>
    <col min="3334" max="3334" width="25" bestFit="1" customWidth="1"/>
    <col min="3335" max="3335" width="27.5703125" customWidth="1"/>
    <col min="3585" max="3585" width="4.5703125" bestFit="1" customWidth="1"/>
    <col min="3586" max="3586" width="7.5703125" bestFit="1" customWidth="1"/>
    <col min="3587" max="3587" width="5.140625" bestFit="1" customWidth="1"/>
    <col min="3588" max="3588" width="4.85546875" bestFit="1" customWidth="1"/>
    <col min="3589" max="3589" width="4.5703125" bestFit="1" customWidth="1"/>
    <col min="3590" max="3590" width="25" bestFit="1" customWidth="1"/>
    <col min="3591" max="3591" width="27.5703125" customWidth="1"/>
    <col min="3841" max="3841" width="4.5703125" bestFit="1" customWidth="1"/>
    <col min="3842" max="3842" width="7.5703125" bestFit="1" customWidth="1"/>
    <col min="3843" max="3843" width="5.140625" bestFit="1" customWidth="1"/>
    <col min="3844" max="3844" width="4.85546875" bestFit="1" customWidth="1"/>
    <col min="3845" max="3845" width="4.5703125" bestFit="1" customWidth="1"/>
    <col min="3846" max="3846" width="25" bestFit="1" customWidth="1"/>
    <col min="3847" max="3847" width="27.5703125" customWidth="1"/>
    <col min="4097" max="4097" width="4.5703125" bestFit="1" customWidth="1"/>
    <col min="4098" max="4098" width="7.5703125" bestFit="1" customWidth="1"/>
    <col min="4099" max="4099" width="5.140625" bestFit="1" customWidth="1"/>
    <col min="4100" max="4100" width="4.85546875" bestFit="1" customWidth="1"/>
    <col min="4101" max="4101" width="4.5703125" bestFit="1" customWidth="1"/>
    <col min="4102" max="4102" width="25" bestFit="1" customWidth="1"/>
    <col min="4103" max="4103" width="27.5703125" customWidth="1"/>
    <col min="4353" max="4353" width="4.5703125" bestFit="1" customWidth="1"/>
    <col min="4354" max="4354" width="7.5703125" bestFit="1" customWidth="1"/>
    <col min="4355" max="4355" width="5.140625" bestFit="1" customWidth="1"/>
    <col min="4356" max="4356" width="4.85546875" bestFit="1" customWidth="1"/>
    <col min="4357" max="4357" width="4.5703125" bestFit="1" customWidth="1"/>
    <col min="4358" max="4358" width="25" bestFit="1" customWidth="1"/>
    <col min="4359" max="4359" width="27.5703125" customWidth="1"/>
    <col min="4609" max="4609" width="4.5703125" bestFit="1" customWidth="1"/>
    <col min="4610" max="4610" width="7.5703125" bestFit="1" customWidth="1"/>
    <col min="4611" max="4611" width="5.140625" bestFit="1" customWidth="1"/>
    <col min="4612" max="4612" width="4.85546875" bestFit="1" customWidth="1"/>
    <col min="4613" max="4613" width="4.5703125" bestFit="1" customWidth="1"/>
    <col min="4614" max="4614" width="25" bestFit="1" customWidth="1"/>
    <col min="4615" max="4615" width="27.5703125" customWidth="1"/>
    <col min="4865" max="4865" width="4.5703125" bestFit="1" customWidth="1"/>
    <col min="4866" max="4866" width="7.5703125" bestFit="1" customWidth="1"/>
    <col min="4867" max="4867" width="5.140625" bestFit="1" customWidth="1"/>
    <col min="4868" max="4868" width="4.85546875" bestFit="1" customWidth="1"/>
    <col min="4869" max="4869" width="4.5703125" bestFit="1" customWidth="1"/>
    <col min="4870" max="4870" width="25" bestFit="1" customWidth="1"/>
    <col min="4871" max="4871" width="27.5703125" customWidth="1"/>
    <col min="5121" max="5121" width="4.5703125" bestFit="1" customWidth="1"/>
    <col min="5122" max="5122" width="7.5703125" bestFit="1" customWidth="1"/>
    <col min="5123" max="5123" width="5.140625" bestFit="1" customWidth="1"/>
    <col min="5124" max="5124" width="4.85546875" bestFit="1" customWidth="1"/>
    <col min="5125" max="5125" width="4.5703125" bestFit="1" customWidth="1"/>
    <col min="5126" max="5126" width="25" bestFit="1" customWidth="1"/>
    <col min="5127" max="5127" width="27.5703125" customWidth="1"/>
    <col min="5377" max="5377" width="4.5703125" bestFit="1" customWidth="1"/>
    <col min="5378" max="5378" width="7.5703125" bestFit="1" customWidth="1"/>
    <col min="5379" max="5379" width="5.140625" bestFit="1" customWidth="1"/>
    <col min="5380" max="5380" width="4.85546875" bestFit="1" customWidth="1"/>
    <col min="5381" max="5381" width="4.5703125" bestFit="1" customWidth="1"/>
    <col min="5382" max="5382" width="25" bestFit="1" customWidth="1"/>
    <col min="5383" max="5383" width="27.5703125" customWidth="1"/>
    <col min="5633" max="5633" width="4.5703125" bestFit="1" customWidth="1"/>
    <col min="5634" max="5634" width="7.5703125" bestFit="1" customWidth="1"/>
    <col min="5635" max="5635" width="5.140625" bestFit="1" customWidth="1"/>
    <col min="5636" max="5636" width="4.85546875" bestFit="1" customWidth="1"/>
    <col min="5637" max="5637" width="4.5703125" bestFit="1" customWidth="1"/>
    <col min="5638" max="5638" width="25" bestFit="1" customWidth="1"/>
    <col min="5639" max="5639" width="27.5703125" customWidth="1"/>
    <col min="5889" max="5889" width="4.5703125" bestFit="1" customWidth="1"/>
    <col min="5890" max="5890" width="7.5703125" bestFit="1" customWidth="1"/>
    <col min="5891" max="5891" width="5.140625" bestFit="1" customWidth="1"/>
    <col min="5892" max="5892" width="4.85546875" bestFit="1" customWidth="1"/>
    <col min="5893" max="5893" width="4.5703125" bestFit="1" customWidth="1"/>
    <col min="5894" max="5894" width="25" bestFit="1" customWidth="1"/>
    <col min="5895" max="5895" width="27.5703125" customWidth="1"/>
    <col min="6145" max="6145" width="4.5703125" bestFit="1" customWidth="1"/>
    <col min="6146" max="6146" width="7.5703125" bestFit="1" customWidth="1"/>
    <col min="6147" max="6147" width="5.140625" bestFit="1" customWidth="1"/>
    <col min="6148" max="6148" width="4.85546875" bestFit="1" customWidth="1"/>
    <col min="6149" max="6149" width="4.5703125" bestFit="1" customWidth="1"/>
    <col min="6150" max="6150" width="25" bestFit="1" customWidth="1"/>
    <col min="6151" max="6151" width="27.5703125" customWidth="1"/>
    <col min="6401" max="6401" width="4.5703125" bestFit="1" customWidth="1"/>
    <col min="6402" max="6402" width="7.5703125" bestFit="1" customWidth="1"/>
    <col min="6403" max="6403" width="5.140625" bestFit="1" customWidth="1"/>
    <col min="6404" max="6404" width="4.85546875" bestFit="1" customWidth="1"/>
    <col min="6405" max="6405" width="4.5703125" bestFit="1" customWidth="1"/>
    <col min="6406" max="6406" width="25" bestFit="1" customWidth="1"/>
    <col min="6407" max="6407" width="27.5703125" customWidth="1"/>
    <col min="6657" max="6657" width="4.5703125" bestFit="1" customWidth="1"/>
    <col min="6658" max="6658" width="7.5703125" bestFit="1" customWidth="1"/>
    <col min="6659" max="6659" width="5.140625" bestFit="1" customWidth="1"/>
    <col min="6660" max="6660" width="4.85546875" bestFit="1" customWidth="1"/>
    <col min="6661" max="6661" width="4.5703125" bestFit="1" customWidth="1"/>
    <col min="6662" max="6662" width="25" bestFit="1" customWidth="1"/>
    <col min="6663" max="6663" width="27.5703125" customWidth="1"/>
    <col min="6913" max="6913" width="4.5703125" bestFit="1" customWidth="1"/>
    <col min="6914" max="6914" width="7.5703125" bestFit="1" customWidth="1"/>
    <col min="6915" max="6915" width="5.140625" bestFit="1" customWidth="1"/>
    <col min="6916" max="6916" width="4.85546875" bestFit="1" customWidth="1"/>
    <col min="6917" max="6917" width="4.5703125" bestFit="1" customWidth="1"/>
    <col min="6918" max="6918" width="25" bestFit="1" customWidth="1"/>
    <col min="6919" max="6919" width="27.5703125" customWidth="1"/>
    <col min="7169" max="7169" width="4.5703125" bestFit="1" customWidth="1"/>
    <col min="7170" max="7170" width="7.5703125" bestFit="1" customWidth="1"/>
    <col min="7171" max="7171" width="5.140625" bestFit="1" customWidth="1"/>
    <col min="7172" max="7172" width="4.85546875" bestFit="1" customWidth="1"/>
    <col min="7173" max="7173" width="4.5703125" bestFit="1" customWidth="1"/>
    <col min="7174" max="7174" width="25" bestFit="1" customWidth="1"/>
    <col min="7175" max="7175" width="27.5703125" customWidth="1"/>
    <col min="7425" max="7425" width="4.5703125" bestFit="1" customWidth="1"/>
    <col min="7426" max="7426" width="7.5703125" bestFit="1" customWidth="1"/>
    <col min="7427" max="7427" width="5.140625" bestFit="1" customWidth="1"/>
    <col min="7428" max="7428" width="4.85546875" bestFit="1" customWidth="1"/>
    <col min="7429" max="7429" width="4.5703125" bestFit="1" customWidth="1"/>
    <col min="7430" max="7430" width="25" bestFit="1" customWidth="1"/>
    <col min="7431" max="7431" width="27.5703125" customWidth="1"/>
    <col min="7681" max="7681" width="4.5703125" bestFit="1" customWidth="1"/>
    <col min="7682" max="7682" width="7.5703125" bestFit="1" customWidth="1"/>
    <col min="7683" max="7683" width="5.140625" bestFit="1" customWidth="1"/>
    <col min="7684" max="7684" width="4.85546875" bestFit="1" customWidth="1"/>
    <col min="7685" max="7685" width="4.5703125" bestFit="1" customWidth="1"/>
    <col min="7686" max="7686" width="25" bestFit="1" customWidth="1"/>
    <col min="7687" max="7687" width="27.5703125" customWidth="1"/>
    <col min="7937" max="7937" width="4.5703125" bestFit="1" customWidth="1"/>
    <col min="7938" max="7938" width="7.5703125" bestFit="1" customWidth="1"/>
    <col min="7939" max="7939" width="5.140625" bestFit="1" customWidth="1"/>
    <col min="7940" max="7940" width="4.85546875" bestFit="1" customWidth="1"/>
    <col min="7941" max="7941" width="4.5703125" bestFit="1" customWidth="1"/>
    <col min="7942" max="7942" width="25" bestFit="1" customWidth="1"/>
    <col min="7943" max="7943" width="27.5703125" customWidth="1"/>
    <col min="8193" max="8193" width="4.5703125" bestFit="1" customWidth="1"/>
    <col min="8194" max="8194" width="7.5703125" bestFit="1" customWidth="1"/>
    <col min="8195" max="8195" width="5.140625" bestFit="1" customWidth="1"/>
    <col min="8196" max="8196" width="4.85546875" bestFit="1" customWidth="1"/>
    <col min="8197" max="8197" width="4.5703125" bestFit="1" customWidth="1"/>
    <col min="8198" max="8198" width="25" bestFit="1" customWidth="1"/>
    <col min="8199" max="8199" width="27.5703125" customWidth="1"/>
    <col min="8449" max="8449" width="4.5703125" bestFit="1" customWidth="1"/>
    <col min="8450" max="8450" width="7.5703125" bestFit="1" customWidth="1"/>
    <col min="8451" max="8451" width="5.140625" bestFit="1" customWidth="1"/>
    <col min="8452" max="8452" width="4.85546875" bestFit="1" customWidth="1"/>
    <col min="8453" max="8453" width="4.5703125" bestFit="1" customWidth="1"/>
    <col min="8454" max="8454" width="25" bestFit="1" customWidth="1"/>
    <col min="8455" max="8455" width="27.5703125" customWidth="1"/>
    <col min="8705" max="8705" width="4.5703125" bestFit="1" customWidth="1"/>
    <col min="8706" max="8706" width="7.5703125" bestFit="1" customWidth="1"/>
    <col min="8707" max="8707" width="5.140625" bestFit="1" customWidth="1"/>
    <col min="8708" max="8708" width="4.85546875" bestFit="1" customWidth="1"/>
    <col min="8709" max="8709" width="4.5703125" bestFit="1" customWidth="1"/>
    <col min="8710" max="8710" width="25" bestFit="1" customWidth="1"/>
    <col min="8711" max="8711" width="27.5703125" customWidth="1"/>
    <col min="8961" max="8961" width="4.5703125" bestFit="1" customWidth="1"/>
    <col min="8962" max="8962" width="7.5703125" bestFit="1" customWidth="1"/>
    <col min="8963" max="8963" width="5.140625" bestFit="1" customWidth="1"/>
    <col min="8964" max="8964" width="4.85546875" bestFit="1" customWidth="1"/>
    <col min="8965" max="8965" width="4.5703125" bestFit="1" customWidth="1"/>
    <col min="8966" max="8966" width="25" bestFit="1" customWidth="1"/>
    <col min="8967" max="8967" width="27.5703125" customWidth="1"/>
    <col min="9217" max="9217" width="4.5703125" bestFit="1" customWidth="1"/>
    <col min="9218" max="9218" width="7.5703125" bestFit="1" customWidth="1"/>
    <col min="9219" max="9219" width="5.140625" bestFit="1" customWidth="1"/>
    <col min="9220" max="9220" width="4.85546875" bestFit="1" customWidth="1"/>
    <col min="9221" max="9221" width="4.5703125" bestFit="1" customWidth="1"/>
    <col min="9222" max="9222" width="25" bestFit="1" customWidth="1"/>
    <col min="9223" max="9223" width="27.5703125" customWidth="1"/>
    <col min="9473" max="9473" width="4.5703125" bestFit="1" customWidth="1"/>
    <col min="9474" max="9474" width="7.5703125" bestFit="1" customWidth="1"/>
    <col min="9475" max="9475" width="5.140625" bestFit="1" customWidth="1"/>
    <col min="9476" max="9476" width="4.85546875" bestFit="1" customWidth="1"/>
    <col min="9477" max="9477" width="4.5703125" bestFit="1" customWidth="1"/>
    <col min="9478" max="9478" width="25" bestFit="1" customWidth="1"/>
    <col min="9479" max="9479" width="27.5703125" customWidth="1"/>
    <col min="9729" max="9729" width="4.5703125" bestFit="1" customWidth="1"/>
    <col min="9730" max="9730" width="7.5703125" bestFit="1" customWidth="1"/>
    <col min="9731" max="9731" width="5.140625" bestFit="1" customWidth="1"/>
    <col min="9732" max="9732" width="4.85546875" bestFit="1" customWidth="1"/>
    <col min="9733" max="9733" width="4.5703125" bestFit="1" customWidth="1"/>
    <col min="9734" max="9734" width="25" bestFit="1" customWidth="1"/>
    <col min="9735" max="9735" width="27.5703125" customWidth="1"/>
    <col min="9985" max="9985" width="4.5703125" bestFit="1" customWidth="1"/>
    <col min="9986" max="9986" width="7.5703125" bestFit="1" customWidth="1"/>
    <col min="9987" max="9987" width="5.140625" bestFit="1" customWidth="1"/>
    <col min="9988" max="9988" width="4.85546875" bestFit="1" customWidth="1"/>
    <col min="9989" max="9989" width="4.5703125" bestFit="1" customWidth="1"/>
    <col min="9990" max="9990" width="25" bestFit="1" customWidth="1"/>
    <col min="9991" max="9991" width="27.5703125" customWidth="1"/>
    <col min="10241" max="10241" width="4.5703125" bestFit="1" customWidth="1"/>
    <col min="10242" max="10242" width="7.5703125" bestFit="1" customWidth="1"/>
    <col min="10243" max="10243" width="5.140625" bestFit="1" customWidth="1"/>
    <col min="10244" max="10244" width="4.85546875" bestFit="1" customWidth="1"/>
    <col min="10245" max="10245" width="4.5703125" bestFit="1" customWidth="1"/>
    <col min="10246" max="10246" width="25" bestFit="1" customWidth="1"/>
    <col min="10247" max="10247" width="27.5703125" customWidth="1"/>
    <col min="10497" max="10497" width="4.5703125" bestFit="1" customWidth="1"/>
    <col min="10498" max="10498" width="7.5703125" bestFit="1" customWidth="1"/>
    <col min="10499" max="10499" width="5.140625" bestFit="1" customWidth="1"/>
    <col min="10500" max="10500" width="4.85546875" bestFit="1" customWidth="1"/>
    <col min="10501" max="10501" width="4.5703125" bestFit="1" customWidth="1"/>
    <col min="10502" max="10502" width="25" bestFit="1" customWidth="1"/>
    <col min="10503" max="10503" width="27.5703125" customWidth="1"/>
    <col min="10753" max="10753" width="4.5703125" bestFit="1" customWidth="1"/>
    <col min="10754" max="10754" width="7.5703125" bestFit="1" customWidth="1"/>
    <col min="10755" max="10755" width="5.140625" bestFit="1" customWidth="1"/>
    <col min="10756" max="10756" width="4.85546875" bestFit="1" customWidth="1"/>
    <col min="10757" max="10757" width="4.5703125" bestFit="1" customWidth="1"/>
    <col min="10758" max="10758" width="25" bestFit="1" customWidth="1"/>
    <col min="10759" max="10759" width="27.5703125" customWidth="1"/>
    <col min="11009" max="11009" width="4.5703125" bestFit="1" customWidth="1"/>
    <col min="11010" max="11010" width="7.5703125" bestFit="1" customWidth="1"/>
    <col min="11011" max="11011" width="5.140625" bestFit="1" customWidth="1"/>
    <col min="11012" max="11012" width="4.85546875" bestFit="1" customWidth="1"/>
    <col min="11013" max="11013" width="4.5703125" bestFit="1" customWidth="1"/>
    <col min="11014" max="11014" width="25" bestFit="1" customWidth="1"/>
    <col min="11015" max="11015" width="27.5703125" customWidth="1"/>
    <col min="11265" max="11265" width="4.5703125" bestFit="1" customWidth="1"/>
    <col min="11266" max="11266" width="7.5703125" bestFit="1" customWidth="1"/>
    <col min="11267" max="11267" width="5.140625" bestFit="1" customWidth="1"/>
    <col min="11268" max="11268" width="4.85546875" bestFit="1" customWidth="1"/>
    <col min="11269" max="11269" width="4.5703125" bestFit="1" customWidth="1"/>
    <col min="11270" max="11270" width="25" bestFit="1" customWidth="1"/>
    <col min="11271" max="11271" width="27.5703125" customWidth="1"/>
    <col min="11521" max="11521" width="4.5703125" bestFit="1" customWidth="1"/>
    <col min="11522" max="11522" width="7.5703125" bestFit="1" customWidth="1"/>
    <col min="11523" max="11523" width="5.140625" bestFit="1" customWidth="1"/>
    <col min="11524" max="11524" width="4.85546875" bestFit="1" customWidth="1"/>
    <col min="11525" max="11525" width="4.5703125" bestFit="1" customWidth="1"/>
    <col min="11526" max="11526" width="25" bestFit="1" customWidth="1"/>
    <col min="11527" max="11527" width="27.5703125" customWidth="1"/>
    <col min="11777" max="11777" width="4.5703125" bestFit="1" customWidth="1"/>
    <col min="11778" max="11778" width="7.5703125" bestFit="1" customWidth="1"/>
    <col min="11779" max="11779" width="5.140625" bestFit="1" customWidth="1"/>
    <col min="11780" max="11780" width="4.85546875" bestFit="1" customWidth="1"/>
    <col min="11781" max="11781" width="4.5703125" bestFit="1" customWidth="1"/>
    <col min="11782" max="11782" width="25" bestFit="1" customWidth="1"/>
    <col min="11783" max="11783" width="27.5703125" customWidth="1"/>
    <col min="12033" max="12033" width="4.5703125" bestFit="1" customWidth="1"/>
    <col min="12034" max="12034" width="7.5703125" bestFit="1" customWidth="1"/>
    <col min="12035" max="12035" width="5.140625" bestFit="1" customWidth="1"/>
    <col min="12036" max="12036" width="4.85546875" bestFit="1" customWidth="1"/>
    <col min="12037" max="12037" width="4.5703125" bestFit="1" customWidth="1"/>
    <col min="12038" max="12038" width="25" bestFit="1" customWidth="1"/>
    <col min="12039" max="12039" width="27.5703125" customWidth="1"/>
    <col min="12289" max="12289" width="4.5703125" bestFit="1" customWidth="1"/>
    <col min="12290" max="12290" width="7.5703125" bestFit="1" customWidth="1"/>
    <col min="12291" max="12291" width="5.140625" bestFit="1" customWidth="1"/>
    <col min="12292" max="12292" width="4.85546875" bestFit="1" customWidth="1"/>
    <col min="12293" max="12293" width="4.5703125" bestFit="1" customWidth="1"/>
    <col min="12294" max="12294" width="25" bestFit="1" customWidth="1"/>
    <col min="12295" max="12295" width="27.5703125" customWidth="1"/>
    <col min="12545" max="12545" width="4.5703125" bestFit="1" customWidth="1"/>
    <col min="12546" max="12546" width="7.5703125" bestFit="1" customWidth="1"/>
    <col min="12547" max="12547" width="5.140625" bestFit="1" customWidth="1"/>
    <col min="12548" max="12548" width="4.85546875" bestFit="1" customWidth="1"/>
    <col min="12549" max="12549" width="4.5703125" bestFit="1" customWidth="1"/>
    <col min="12550" max="12550" width="25" bestFit="1" customWidth="1"/>
    <col min="12551" max="12551" width="27.5703125" customWidth="1"/>
    <col min="12801" max="12801" width="4.5703125" bestFit="1" customWidth="1"/>
    <col min="12802" max="12802" width="7.5703125" bestFit="1" customWidth="1"/>
    <col min="12803" max="12803" width="5.140625" bestFit="1" customWidth="1"/>
    <col min="12804" max="12804" width="4.85546875" bestFit="1" customWidth="1"/>
    <col min="12805" max="12805" width="4.5703125" bestFit="1" customWidth="1"/>
    <col min="12806" max="12806" width="25" bestFit="1" customWidth="1"/>
    <col min="12807" max="12807" width="27.5703125" customWidth="1"/>
    <col min="13057" max="13057" width="4.5703125" bestFit="1" customWidth="1"/>
    <col min="13058" max="13058" width="7.5703125" bestFit="1" customWidth="1"/>
    <col min="13059" max="13059" width="5.140625" bestFit="1" customWidth="1"/>
    <col min="13060" max="13060" width="4.85546875" bestFit="1" customWidth="1"/>
    <col min="13061" max="13061" width="4.5703125" bestFit="1" customWidth="1"/>
    <col min="13062" max="13062" width="25" bestFit="1" customWidth="1"/>
    <col min="13063" max="13063" width="27.5703125" customWidth="1"/>
    <col min="13313" max="13313" width="4.5703125" bestFit="1" customWidth="1"/>
    <col min="13314" max="13314" width="7.5703125" bestFit="1" customWidth="1"/>
    <col min="13315" max="13315" width="5.140625" bestFit="1" customWidth="1"/>
    <col min="13316" max="13316" width="4.85546875" bestFit="1" customWidth="1"/>
    <col min="13317" max="13317" width="4.5703125" bestFit="1" customWidth="1"/>
    <col min="13318" max="13318" width="25" bestFit="1" customWidth="1"/>
    <col min="13319" max="13319" width="27.5703125" customWidth="1"/>
    <col min="13569" max="13569" width="4.5703125" bestFit="1" customWidth="1"/>
    <col min="13570" max="13570" width="7.5703125" bestFit="1" customWidth="1"/>
    <col min="13571" max="13571" width="5.140625" bestFit="1" customWidth="1"/>
    <col min="13572" max="13572" width="4.85546875" bestFit="1" customWidth="1"/>
    <col min="13573" max="13573" width="4.5703125" bestFit="1" customWidth="1"/>
    <col min="13574" max="13574" width="25" bestFit="1" customWidth="1"/>
    <col min="13575" max="13575" width="27.5703125" customWidth="1"/>
    <col min="13825" max="13825" width="4.5703125" bestFit="1" customWidth="1"/>
    <col min="13826" max="13826" width="7.5703125" bestFit="1" customWidth="1"/>
    <col min="13827" max="13827" width="5.140625" bestFit="1" customWidth="1"/>
    <col min="13828" max="13828" width="4.85546875" bestFit="1" customWidth="1"/>
    <col min="13829" max="13829" width="4.5703125" bestFit="1" customWidth="1"/>
    <col min="13830" max="13830" width="25" bestFit="1" customWidth="1"/>
    <col min="13831" max="13831" width="27.5703125" customWidth="1"/>
    <col min="14081" max="14081" width="4.5703125" bestFit="1" customWidth="1"/>
    <col min="14082" max="14082" width="7.5703125" bestFit="1" customWidth="1"/>
    <col min="14083" max="14083" width="5.140625" bestFit="1" customWidth="1"/>
    <col min="14084" max="14084" width="4.85546875" bestFit="1" customWidth="1"/>
    <col min="14085" max="14085" width="4.5703125" bestFit="1" customWidth="1"/>
    <col min="14086" max="14086" width="25" bestFit="1" customWidth="1"/>
    <col min="14087" max="14087" width="27.5703125" customWidth="1"/>
    <col min="14337" max="14337" width="4.5703125" bestFit="1" customWidth="1"/>
    <col min="14338" max="14338" width="7.5703125" bestFit="1" customWidth="1"/>
    <col min="14339" max="14339" width="5.140625" bestFit="1" customWidth="1"/>
    <col min="14340" max="14340" width="4.85546875" bestFit="1" customWidth="1"/>
    <col min="14341" max="14341" width="4.5703125" bestFit="1" customWidth="1"/>
    <col min="14342" max="14342" width="25" bestFit="1" customWidth="1"/>
    <col min="14343" max="14343" width="27.5703125" customWidth="1"/>
    <col min="14593" max="14593" width="4.5703125" bestFit="1" customWidth="1"/>
    <col min="14594" max="14594" width="7.5703125" bestFit="1" customWidth="1"/>
    <col min="14595" max="14595" width="5.140625" bestFit="1" customWidth="1"/>
    <col min="14596" max="14596" width="4.85546875" bestFit="1" customWidth="1"/>
    <col min="14597" max="14597" width="4.5703125" bestFit="1" customWidth="1"/>
    <col min="14598" max="14598" width="25" bestFit="1" customWidth="1"/>
    <col min="14599" max="14599" width="27.5703125" customWidth="1"/>
    <col min="14849" max="14849" width="4.5703125" bestFit="1" customWidth="1"/>
    <col min="14850" max="14850" width="7.5703125" bestFit="1" customWidth="1"/>
    <col min="14851" max="14851" width="5.140625" bestFit="1" customWidth="1"/>
    <col min="14852" max="14852" width="4.85546875" bestFit="1" customWidth="1"/>
    <col min="14853" max="14853" width="4.5703125" bestFit="1" customWidth="1"/>
    <col min="14854" max="14854" width="25" bestFit="1" customWidth="1"/>
    <col min="14855" max="14855" width="27.5703125" customWidth="1"/>
    <col min="15105" max="15105" width="4.5703125" bestFit="1" customWidth="1"/>
    <col min="15106" max="15106" width="7.5703125" bestFit="1" customWidth="1"/>
    <col min="15107" max="15107" width="5.140625" bestFit="1" customWidth="1"/>
    <col min="15108" max="15108" width="4.85546875" bestFit="1" customWidth="1"/>
    <col min="15109" max="15109" width="4.5703125" bestFit="1" customWidth="1"/>
    <col min="15110" max="15110" width="25" bestFit="1" customWidth="1"/>
    <col min="15111" max="15111" width="27.5703125" customWidth="1"/>
    <col min="15361" max="15361" width="4.5703125" bestFit="1" customWidth="1"/>
    <col min="15362" max="15362" width="7.5703125" bestFit="1" customWidth="1"/>
    <col min="15363" max="15363" width="5.140625" bestFit="1" customWidth="1"/>
    <col min="15364" max="15364" width="4.85546875" bestFit="1" customWidth="1"/>
    <col min="15365" max="15365" width="4.5703125" bestFit="1" customWidth="1"/>
    <col min="15366" max="15366" width="25" bestFit="1" customWidth="1"/>
    <col min="15367" max="15367" width="27.5703125" customWidth="1"/>
    <col min="15617" max="15617" width="4.5703125" bestFit="1" customWidth="1"/>
    <col min="15618" max="15618" width="7.5703125" bestFit="1" customWidth="1"/>
    <col min="15619" max="15619" width="5.140625" bestFit="1" customWidth="1"/>
    <col min="15620" max="15620" width="4.85546875" bestFit="1" customWidth="1"/>
    <col min="15621" max="15621" width="4.5703125" bestFit="1" customWidth="1"/>
    <col min="15622" max="15622" width="25" bestFit="1" customWidth="1"/>
    <col min="15623" max="15623" width="27.5703125" customWidth="1"/>
    <col min="15873" max="15873" width="4.5703125" bestFit="1" customWidth="1"/>
    <col min="15874" max="15874" width="7.5703125" bestFit="1" customWidth="1"/>
    <col min="15875" max="15875" width="5.140625" bestFit="1" customWidth="1"/>
    <col min="15876" max="15876" width="4.85546875" bestFit="1" customWidth="1"/>
    <col min="15877" max="15877" width="4.5703125" bestFit="1" customWidth="1"/>
    <col min="15878" max="15878" width="25" bestFit="1" customWidth="1"/>
    <col min="15879" max="15879" width="27.5703125" customWidth="1"/>
    <col min="16129" max="16129" width="4.5703125" bestFit="1" customWidth="1"/>
    <col min="16130" max="16130" width="7.5703125" bestFit="1" customWidth="1"/>
    <col min="16131" max="16131" width="5.140625" bestFit="1" customWidth="1"/>
    <col min="16132" max="16132" width="4.85546875" bestFit="1" customWidth="1"/>
    <col min="16133" max="16133" width="4.5703125" bestFit="1" customWidth="1"/>
    <col min="16134" max="16134" width="25" bestFit="1" customWidth="1"/>
    <col min="16135" max="16135" width="27.5703125" customWidth="1"/>
  </cols>
  <sheetData>
    <row r="1" spans="1:10" ht="15.75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16</v>
      </c>
      <c r="H3" s="1"/>
      <c r="I3" s="1"/>
    </row>
    <row r="4" spans="1:10">
      <c r="E4" s="1"/>
      <c r="G4" s="9" t="s">
        <v>14</v>
      </c>
      <c r="H4" s="1"/>
      <c r="I4" s="1"/>
    </row>
    <row r="5" spans="1:10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6" t="s">
        <v>11</v>
      </c>
      <c r="J5" s="5" t="s">
        <v>12</v>
      </c>
    </row>
    <row r="6" spans="1:10">
      <c r="A6">
        <v>1</v>
      </c>
      <c r="B6" s="7">
        <f>VLOOKUP(A6,'[2]100m'!$A$6:$T$125,3,FALSE)</f>
        <v>1</v>
      </c>
      <c r="C6" s="7">
        <f>VLOOKUP(A6,'[2]100m'!$A$6:$T$125,5,FALSE)</f>
        <v>1</v>
      </c>
      <c r="D6" s="7" t="str">
        <f>VLOOKUP(A6,'[2]100m'!$A$6:$T$125,7,FALSE)</f>
        <v/>
      </c>
      <c r="E6" s="7">
        <f>VLOOKUP(A6,'[2]100m'!$A$6:$T$125,10,FALSE)</f>
        <v>101</v>
      </c>
      <c r="F6" s="7" t="str">
        <f>VLOOKUP(A6,'[2]100m'!$A$6:$T$125,12,FALSE)</f>
        <v>Kamil BEZRUČ</v>
      </c>
      <c r="G6" s="7" t="str">
        <f>VLOOKUP(A6,'[2]100m'!$A$6:$T$125,13,FALSE)</f>
        <v>Ostrava</v>
      </c>
      <c r="H6" s="8">
        <f>VLOOKUP(A6,'[2]100m'!$A$6:$T$125,14,FALSE)</f>
        <v>18.690000000000001</v>
      </c>
      <c r="I6" s="8">
        <f>VLOOKUP(A6,'[2]100m'!$A$6:$T$125,15,FALSE)</f>
        <v>16.47</v>
      </c>
      <c r="J6" s="8">
        <f>VLOOKUP(A6,'[2]100m'!$A$6:$T$125,16,FALSE)</f>
        <v>16.47</v>
      </c>
    </row>
    <row r="7" spans="1:10">
      <c r="A7">
        <v>2</v>
      </c>
      <c r="B7" s="7">
        <f>VLOOKUP(A7,'[2]100m'!$A$6:$T$125,3,FALSE)</f>
        <v>2</v>
      </c>
      <c r="C7" s="7">
        <f>VLOOKUP(A7,'[2]100m'!$A$6:$T$125,5,FALSE)</f>
        <v>2</v>
      </c>
      <c r="D7" s="7" t="str">
        <f>VLOOKUP(A7,'[2]100m'!$A$6:$T$125,7,FALSE)</f>
        <v/>
      </c>
      <c r="E7" s="7">
        <f>VLOOKUP(A7,'[2]100m'!$A$6:$T$125,10,FALSE)</f>
        <v>106</v>
      </c>
      <c r="F7" s="7" t="str">
        <f>VLOOKUP(A7,'[2]100m'!$A$6:$T$125,12,FALSE)</f>
        <v>František KUNOVSKÝ</v>
      </c>
      <c r="G7" s="7" t="str">
        <f>VLOOKUP(A7,'[2]100m'!$A$6:$T$125,13,FALSE)</f>
        <v>Ostrava</v>
      </c>
      <c r="H7" s="8">
        <f>VLOOKUP(A7,'[2]100m'!$A$6:$T$125,14,FALSE)</f>
        <v>16.53</v>
      </c>
      <c r="I7" s="8">
        <f>VLOOKUP(A7,'[2]100m'!$A$6:$T$125,15,FALSE)</f>
        <v>99.99</v>
      </c>
      <c r="J7" s="8">
        <f>VLOOKUP(A7,'[2]100m'!$A$6:$T$125,16,FALSE)</f>
        <v>16.53</v>
      </c>
    </row>
    <row r="8" spans="1:10">
      <c r="A8">
        <v>3</v>
      </c>
      <c r="B8" s="7">
        <f>VLOOKUP(A8,'[2]100m'!$A$6:$T$125,3,FALSE)</f>
        <v>3</v>
      </c>
      <c r="C8" s="7">
        <f>VLOOKUP(A8,'[2]100m'!$A$6:$T$125,5,FALSE)</f>
        <v>3</v>
      </c>
      <c r="D8" s="7" t="str">
        <f>VLOOKUP(A8,'[2]100m'!$A$6:$T$125,7,FALSE)</f>
        <v/>
      </c>
      <c r="E8" s="7">
        <f>VLOOKUP(A8,'[2]100m'!$A$6:$T$125,10,FALSE)</f>
        <v>107</v>
      </c>
      <c r="F8" s="7" t="str">
        <f>VLOOKUP(A8,'[2]100m'!$A$6:$T$125,12,FALSE)</f>
        <v>Pavel KRPEC</v>
      </c>
      <c r="G8" s="7" t="str">
        <f>VLOOKUP(A8,'[2]100m'!$A$6:$T$125,13,FALSE)</f>
        <v>Ostrava</v>
      </c>
      <c r="H8" s="8">
        <f>VLOOKUP(A8,'[2]100m'!$A$6:$T$125,14,FALSE)</f>
        <v>99.99</v>
      </c>
      <c r="I8" s="8">
        <f>VLOOKUP(A8,'[2]100m'!$A$6:$T$125,15,FALSE)</f>
        <v>16.579999999999998</v>
      </c>
      <c r="J8" s="8">
        <f>VLOOKUP(A8,'[2]100m'!$A$6:$T$125,16,FALSE)</f>
        <v>16.579999999999998</v>
      </c>
    </row>
    <row r="9" spans="1:10">
      <c r="A9">
        <v>4</v>
      </c>
      <c r="B9" s="108">
        <f>VLOOKUP(A9,'[2]100m'!$A$6:$T$125,3,FALSE)</f>
        <v>4</v>
      </c>
      <c r="C9" s="108">
        <f>VLOOKUP(A9,'[2]100m'!$A$6:$T$125,5,FALSE)</f>
        <v>4</v>
      </c>
      <c r="D9" s="108" t="str">
        <f>VLOOKUP(A9,'[2]100m'!$A$6:$T$125,7,FALSE)</f>
        <v/>
      </c>
      <c r="E9" s="108">
        <f>VLOOKUP(A9,'[2]100m'!$A$6:$T$125,10,FALSE)</f>
        <v>10</v>
      </c>
      <c r="F9" s="108" t="str">
        <f>VLOOKUP(A9,'[2]100m'!$A$6:$T$125,12,FALSE)</f>
        <v>Jan VYVIAL</v>
      </c>
      <c r="G9" s="108" t="str">
        <f>VLOOKUP(A9,'[2]100m'!$A$6:$T$125,13,FALSE)</f>
        <v>Karviná</v>
      </c>
      <c r="H9" s="109">
        <f>VLOOKUP(A9,'[2]100m'!$A$6:$T$125,14,FALSE)</f>
        <v>16.850000000000001</v>
      </c>
      <c r="I9" s="109">
        <f>VLOOKUP(A9,'[2]100m'!$A$6:$T$125,15,FALSE)</f>
        <v>99.99</v>
      </c>
      <c r="J9" s="109">
        <f>VLOOKUP(A9,'[2]100m'!$A$6:$T$125,16,FALSE)</f>
        <v>16.850000000000001</v>
      </c>
    </row>
    <row r="10" spans="1:10">
      <c r="A10">
        <v>5</v>
      </c>
      <c r="B10" s="7">
        <f>VLOOKUP(A10,'[2]100m'!$A$6:$T$125,3,FALSE)</f>
        <v>5</v>
      </c>
      <c r="C10" s="7">
        <f>VLOOKUP(A10,'[2]100m'!$A$6:$T$125,5,FALSE)</f>
        <v>5</v>
      </c>
      <c r="D10" s="7" t="str">
        <f>VLOOKUP(A10,'[2]100m'!$A$6:$T$125,7,FALSE)</f>
        <v/>
      </c>
      <c r="E10" s="7">
        <f>VLOOKUP(A10,'[2]100m'!$A$6:$T$125,10,FALSE)</f>
        <v>105</v>
      </c>
      <c r="F10" s="7" t="str">
        <f>VLOOKUP(A10,'[2]100m'!$A$6:$T$125,12,FALSE)</f>
        <v>Karel RYL</v>
      </c>
      <c r="G10" s="7" t="str">
        <f>VLOOKUP(A10,'[2]100m'!$A$6:$T$125,13,FALSE)</f>
        <v>Ostrava</v>
      </c>
      <c r="H10" s="8">
        <f>VLOOKUP(A10,'[2]100m'!$A$6:$T$125,14,FALSE)</f>
        <v>17.36</v>
      </c>
      <c r="I10" s="8">
        <f>VLOOKUP(A10,'[2]100m'!$A$6:$T$125,15,FALSE)</f>
        <v>17.079999999999998</v>
      </c>
      <c r="J10" s="8">
        <f>VLOOKUP(A10,'[2]100m'!$A$6:$T$125,16,FALSE)</f>
        <v>17.079999999999998</v>
      </c>
    </row>
    <row r="11" spans="1:10">
      <c r="A11">
        <v>6</v>
      </c>
      <c r="B11" s="108">
        <f>VLOOKUP(A11,'[2]100m'!$A$6:$T$125,3,FALSE)</f>
        <v>6</v>
      </c>
      <c r="C11" s="108">
        <f>VLOOKUP(A11,'[2]100m'!$A$6:$T$125,5,FALSE)</f>
        <v>6</v>
      </c>
      <c r="D11" s="108" t="str">
        <f>VLOOKUP(A11,'[2]100m'!$A$6:$T$125,7,FALSE)</f>
        <v/>
      </c>
      <c r="E11" s="108">
        <f>VLOOKUP(A11,'[2]100m'!$A$6:$T$125,10,FALSE)</f>
        <v>3</v>
      </c>
      <c r="F11" s="108" t="str">
        <f>VLOOKUP(A11,'[2]100m'!$A$6:$T$125,12,FALSE)</f>
        <v>Šimon KUDRNA</v>
      </c>
      <c r="G11" s="108" t="str">
        <f>VLOOKUP(A11,'[2]100m'!$A$6:$T$125,13,FALSE)</f>
        <v>Karviná</v>
      </c>
      <c r="H11" s="109">
        <f>VLOOKUP(A11,'[2]100m'!$A$6:$T$125,14,FALSE)</f>
        <v>18.170000000000002</v>
      </c>
      <c r="I11" s="109">
        <f>VLOOKUP(A11,'[2]100m'!$A$6:$T$125,15,FALSE)</f>
        <v>17.11</v>
      </c>
      <c r="J11" s="109">
        <f>VLOOKUP(A11,'[2]100m'!$A$6:$T$125,16,FALSE)</f>
        <v>17.11</v>
      </c>
    </row>
    <row r="12" spans="1:10">
      <c r="A12">
        <v>7</v>
      </c>
      <c r="B12" s="7">
        <f>VLOOKUP(A12,'[2]100m'!$A$6:$T$125,3,FALSE)</f>
        <v>7</v>
      </c>
      <c r="C12" s="7">
        <f>VLOOKUP(A12,'[2]100m'!$A$6:$T$125,5,FALSE)</f>
        <v>7</v>
      </c>
      <c r="D12" s="7" t="str">
        <f>VLOOKUP(A12,'[2]100m'!$A$6:$T$125,7,FALSE)</f>
        <v/>
      </c>
      <c r="E12" s="7">
        <f>VLOOKUP(A12,'[2]100m'!$A$6:$T$125,10,FALSE)</f>
        <v>26</v>
      </c>
      <c r="F12" s="7" t="str">
        <f>VLOOKUP(A12,'[2]100m'!$A$6:$T$125,12,FALSE)</f>
        <v>Radim HANULÍK</v>
      </c>
      <c r="G12" s="7" t="str">
        <f>VLOOKUP(A12,'[2]100m'!$A$6:$T$125,13,FALSE)</f>
        <v>Bruntál</v>
      </c>
      <c r="H12" s="8">
        <f>VLOOKUP(A12,'[2]100m'!$A$6:$T$125,14,FALSE)</f>
        <v>17.420000000000002</v>
      </c>
      <c r="I12" s="8">
        <f>VLOOKUP(A12,'[2]100m'!$A$6:$T$125,15,FALSE)</f>
        <v>17.149999999999999</v>
      </c>
      <c r="J12" s="8">
        <f>VLOOKUP(A12,'[2]100m'!$A$6:$T$125,16,FALSE)</f>
        <v>17.149999999999999</v>
      </c>
    </row>
    <row r="13" spans="1:10">
      <c r="A13">
        <v>8</v>
      </c>
      <c r="B13" s="7">
        <f>VLOOKUP(A13,'[2]100m'!$A$6:$T$125,3,FALSE)</f>
        <v>8</v>
      </c>
      <c r="C13" s="7" t="str">
        <f>VLOOKUP(A13,'[2]100m'!$A$6:$T$125,5,FALSE)</f>
        <v/>
      </c>
      <c r="D13" s="7">
        <f>VLOOKUP(A13,'[2]100m'!$A$6:$T$125,7,FALSE)</f>
        <v>1</v>
      </c>
      <c r="E13" s="7">
        <f>VLOOKUP(A13,'[2]100m'!$A$6:$T$125,10,FALSE)</f>
        <v>54</v>
      </c>
      <c r="F13" s="7" t="str">
        <f>VLOOKUP(A13,'[2]100m'!$A$6:$T$125,12,FALSE)</f>
        <v>Václav BLAŽEK</v>
      </c>
      <c r="G13" s="7" t="str">
        <f>VLOOKUP(A13,'[2]100m'!$A$6:$T$125,13,FALSE)</f>
        <v>Přerov</v>
      </c>
      <c r="H13" s="8">
        <f>VLOOKUP(A13,'[2]100m'!$A$6:$T$125,14,FALSE)</f>
        <v>17.22</v>
      </c>
      <c r="I13" s="8">
        <f>VLOOKUP(A13,'[2]100m'!$A$6:$T$125,15,FALSE)</f>
        <v>99.99</v>
      </c>
      <c r="J13" s="8">
        <f>VLOOKUP(A13,'[2]100m'!$A$6:$T$125,16,FALSE)</f>
        <v>17.22</v>
      </c>
    </row>
    <row r="14" spans="1:10">
      <c r="A14">
        <v>9</v>
      </c>
      <c r="B14" s="108">
        <f>VLOOKUP(A14,'[2]100m'!$A$6:$T$125,3,FALSE)</f>
        <v>9</v>
      </c>
      <c r="C14" s="108">
        <f>VLOOKUP(A14,'[2]100m'!$A$6:$T$125,5,FALSE)</f>
        <v>8</v>
      </c>
      <c r="D14" s="108" t="str">
        <f>VLOOKUP(A14,'[2]100m'!$A$6:$T$125,7,FALSE)</f>
        <v/>
      </c>
      <c r="E14" s="108">
        <f>VLOOKUP(A14,'[2]100m'!$A$6:$T$125,10,FALSE)</f>
        <v>2</v>
      </c>
      <c r="F14" s="108" t="str">
        <f>VLOOKUP(A14,'[2]100m'!$A$6:$T$125,12,FALSE)</f>
        <v>Martin GRYČ</v>
      </c>
      <c r="G14" s="108" t="str">
        <f>VLOOKUP(A14,'[2]100m'!$A$6:$T$125,13,FALSE)</f>
        <v>Karviná</v>
      </c>
      <c r="H14" s="109">
        <f>VLOOKUP(A14,'[2]100m'!$A$6:$T$125,14,FALSE)</f>
        <v>17.23</v>
      </c>
      <c r="I14" s="109">
        <f>VLOOKUP(A14,'[2]100m'!$A$6:$T$125,15,FALSE)</f>
        <v>99.99</v>
      </c>
      <c r="J14" s="109">
        <f>VLOOKUP(A14,'[2]100m'!$A$6:$T$125,16,FALSE)</f>
        <v>17.23</v>
      </c>
    </row>
    <row r="15" spans="1:10">
      <c r="A15">
        <v>10</v>
      </c>
      <c r="B15" s="108">
        <f>VLOOKUP(A15,'[2]100m'!$A$6:$T$125,3,FALSE)</f>
        <v>9</v>
      </c>
      <c r="C15" s="108">
        <f>VLOOKUP(A15,'[2]100m'!$A$6:$T$125,5,FALSE)</f>
        <v>8</v>
      </c>
      <c r="D15" s="108" t="str">
        <f>VLOOKUP(A15,'[2]100m'!$A$6:$T$125,7,FALSE)</f>
        <v/>
      </c>
      <c r="E15" s="108">
        <f>VLOOKUP(A15,'[2]100m'!$A$6:$T$125,10,FALSE)</f>
        <v>6</v>
      </c>
      <c r="F15" s="108" t="str">
        <f>VLOOKUP(A15,'[2]100m'!$A$6:$T$125,12,FALSE)</f>
        <v>Jakub GRYČ</v>
      </c>
      <c r="G15" s="108" t="str">
        <f>VLOOKUP(A15,'[2]100m'!$A$6:$T$125,13,FALSE)</f>
        <v>Karviná</v>
      </c>
      <c r="H15" s="109">
        <f>VLOOKUP(A15,'[2]100m'!$A$6:$T$125,14,FALSE)</f>
        <v>99.99</v>
      </c>
      <c r="I15" s="109">
        <f>VLOOKUP(A15,'[2]100m'!$A$6:$T$125,15,FALSE)</f>
        <v>17.23</v>
      </c>
      <c r="J15" s="109">
        <f>VLOOKUP(A15,'[2]100m'!$A$6:$T$125,16,FALSE)</f>
        <v>17.23</v>
      </c>
    </row>
    <row r="16" spans="1:10">
      <c r="A16">
        <v>11</v>
      </c>
      <c r="B16" s="108">
        <f>VLOOKUP(A16,'[2]100m'!$A$6:$T$125,3,FALSE)</f>
        <v>11</v>
      </c>
      <c r="C16" s="108">
        <f>VLOOKUP(A16,'[2]100m'!$A$6:$T$125,5,FALSE)</f>
        <v>10</v>
      </c>
      <c r="D16" s="108" t="str">
        <f>VLOOKUP(A16,'[2]100m'!$A$6:$T$125,7,FALSE)</f>
        <v/>
      </c>
      <c r="E16" s="108">
        <f>VLOOKUP(A16,'[2]100m'!$A$6:$T$125,10,FALSE)</f>
        <v>5</v>
      </c>
      <c r="F16" s="108" t="str">
        <f>VLOOKUP(A16,'[2]100m'!$A$6:$T$125,12,FALSE)</f>
        <v>Jiří MOTYKA</v>
      </c>
      <c r="G16" s="108" t="str">
        <f>VLOOKUP(A16,'[2]100m'!$A$6:$T$125,13,FALSE)</f>
        <v>Karviná</v>
      </c>
      <c r="H16" s="109">
        <f>VLOOKUP(A16,'[2]100m'!$A$6:$T$125,14,FALSE)</f>
        <v>17.239999999999998</v>
      </c>
      <c r="I16" s="109">
        <f>VLOOKUP(A16,'[2]100m'!$A$6:$T$125,15,FALSE)</f>
        <v>99.99</v>
      </c>
      <c r="J16" s="109">
        <f>VLOOKUP(A16,'[2]100m'!$A$6:$T$125,16,FALSE)</f>
        <v>17.239999999999998</v>
      </c>
    </row>
    <row r="17" spans="1:10">
      <c r="A17">
        <v>12</v>
      </c>
      <c r="B17" s="7">
        <f>VLOOKUP(A17,'[2]100m'!$A$6:$T$125,3,FALSE)</f>
        <v>12</v>
      </c>
      <c r="C17" s="7">
        <f>VLOOKUP(A17,'[2]100m'!$A$6:$T$125,5,FALSE)</f>
        <v>11</v>
      </c>
      <c r="D17" s="7" t="str">
        <f>VLOOKUP(A17,'[2]100m'!$A$6:$T$125,7,FALSE)</f>
        <v/>
      </c>
      <c r="E17" s="7">
        <f>VLOOKUP(A17,'[2]100m'!$A$6:$T$125,10,FALSE)</f>
        <v>104</v>
      </c>
      <c r="F17" s="7" t="str">
        <f>VLOOKUP(A17,'[2]100m'!$A$6:$T$125,12,FALSE)</f>
        <v>Libor MROZOWSKI</v>
      </c>
      <c r="G17" s="7" t="str">
        <f>VLOOKUP(A17,'[2]100m'!$A$6:$T$125,13,FALSE)</f>
        <v>Ostrava</v>
      </c>
      <c r="H17" s="8">
        <f>VLOOKUP(A17,'[2]100m'!$A$6:$T$125,14,FALSE)</f>
        <v>17.82</v>
      </c>
      <c r="I17" s="8">
        <f>VLOOKUP(A17,'[2]100m'!$A$6:$T$125,15,FALSE)</f>
        <v>17.309999999999999</v>
      </c>
      <c r="J17" s="8">
        <f>VLOOKUP(A17,'[2]100m'!$A$6:$T$125,16,FALSE)</f>
        <v>17.309999999999999</v>
      </c>
    </row>
    <row r="18" spans="1:10">
      <c r="A18">
        <v>13</v>
      </c>
      <c r="B18" s="7">
        <f>VLOOKUP(A18,'[2]100m'!$A$6:$T$125,3,FALSE)</f>
        <v>13</v>
      </c>
      <c r="C18" s="7" t="str">
        <f>VLOOKUP(A18,'[2]100m'!$A$6:$T$125,5,FALSE)</f>
        <v/>
      </c>
      <c r="D18" s="7">
        <f>VLOOKUP(A18,'[2]100m'!$A$6:$T$125,7,FALSE)</f>
        <v>2</v>
      </c>
      <c r="E18" s="7">
        <f>VLOOKUP(A18,'[2]100m'!$A$6:$T$125,10,FALSE)</f>
        <v>35</v>
      </c>
      <c r="F18" s="7" t="str">
        <f>VLOOKUP(A18,'[2]100m'!$A$6:$T$125,12,FALSE)</f>
        <v>Jaroslav ŽITNÝ</v>
      </c>
      <c r="G18" s="7" t="str">
        <f>VLOOKUP(A18,'[2]100m'!$A$6:$T$125,13,FALSE)</f>
        <v>Olomouc</v>
      </c>
      <c r="H18" s="8">
        <f>VLOOKUP(A18,'[2]100m'!$A$6:$T$125,14,FALSE)</f>
        <v>17.89</v>
      </c>
      <c r="I18" s="8">
        <f>VLOOKUP(A18,'[2]100m'!$A$6:$T$125,15,FALSE)</f>
        <v>17.36</v>
      </c>
      <c r="J18" s="8">
        <f>VLOOKUP(A18,'[2]100m'!$A$6:$T$125,16,FALSE)</f>
        <v>17.36</v>
      </c>
    </row>
    <row r="19" spans="1:10">
      <c r="A19">
        <v>14</v>
      </c>
      <c r="B19" s="7">
        <f>VLOOKUP(A19,'[2]100m'!$A$6:$T$125,3,FALSE)</f>
        <v>14</v>
      </c>
      <c r="C19" s="7" t="str">
        <f>VLOOKUP(A19,'[2]100m'!$A$6:$T$125,5,FALSE)</f>
        <v/>
      </c>
      <c r="D19" s="7">
        <f>VLOOKUP(A19,'[2]100m'!$A$6:$T$125,7,FALSE)</f>
        <v>3</v>
      </c>
      <c r="E19" s="7">
        <f>VLOOKUP(A19,'[2]100m'!$A$6:$T$125,10,FALSE)</f>
        <v>55</v>
      </c>
      <c r="F19" s="7" t="str">
        <f>VLOOKUP(A19,'[2]100m'!$A$6:$T$125,12,FALSE)</f>
        <v>Josef BUCHTA</v>
      </c>
      <c r="G19" s="7" t="str">
        <f>VLOOKUP(A19,'[2]100m'!$A$6:$T$125,13,FALSE)</f>
        <v>Přerov</v>
      </c>
      <c r="H19" s="8">
        <f>VLOOKUP(A19,'[2]100m'!$A$6:$T$125,14,FALSE)</f>
        <v>17.489999999999998</v>
      </c>
      <c r="I19" s="8">
        <f>VLOOKUP(A19,'[2]100m'!$A$6:$T$125,15,FALSE)</f>
        <v>17.440000000000001</v>
      </c>
      <c r="J19" s="8">
        <f>VLOOKUP(A19,'[2]100m'!$A$6:$T$125,16,FALSE)</f>
        <v>17.440000000000001</v>
      </c>
    </row>
    <row r="20" spans="1:10">
      <c r="A20">
        <v>15</v>
      </c>
      <c r="B20" s="7">
        <f>VLOOKUP(A20,'[2]100m'!$A$6:$T$125,3,FALSE)</f>
        <v>15</v>
      </c>
      <c r="C20" s="7">
        <f>VLOOKUP(A20,'[2]100m'!$A$6:$T$125,5,FALSE)</f>
        <v>12</v>
      </c>
      <c r="D20" s="7" t="str">
        <f>VLOOKUP(A20,'[2]100m'!$A$6:$T$125,7,FALSE)</f>
        <v/>
      </c>
      <c r="E20" s="7">
        <f>VLOOKUP(A20,'[2]100m'!$A$6:$T$125,10,FALSE)</f>
        <v>103</v>
      </c>
      <c r="F20" s="7" t="str">
        <f>VLOOKUP(A20,'[2]100m'!$A$6:$T$125,12,FALSE)</f>
        <v>Adam HRBÁČ</v>
      </c>
      <c r="G20" s="7" t="str">
        <f>VLOOKUP(A20,'[2]100m'!$A$6:$T$125,13,FALSE)</f>
        <v>Ostrava</v>
      </c>
      <c r="H20" s="8">
        <f>VLOOKUP(A20,'[2]100m'!$A$6:$T$125,14,FALSE)</f>
        <v>17.5</v>
      </c>
      <c r="I20" s="8">
        <f>VLOOKUP(A20,'[2]100m'!$A$6:$T$125,15,FALSE)</f>
        <v>99.99</v>
      </c>
      <c r="J20" s="8">
        <f>VLOOKUP(A20,'[2]100m'!$A$6:$T$125,16,FALSE)</f>
        <v>17.5</v>
      </c>
    </row>
    <row r="21" spans="1:10">
      <c r="A21">
        <v>16</v>
      </c>
      <c r="B21" s="7">
        <f>VLOOKUP(A21,'[2]100m'!$A$6:$T$125,3,FALSE)</f>
        <v>16</v>
      </c>
      <c r="C21" s="7" t="str">
        <f>VLOOKUP(A21,'[2]100m'!$A$6:$T$125,5,FALSE)</f>
        <v/>
      </c>
      <c r="D21" s="7">
        <f>VLOOKUP(A21,'[2]100m'!$A$6:$T$125,7,FALSE)</f>
        <v>4</v>
      </c>
      <c r="E21" s="7">
        <f>VLOOKUP(A21,'[2]100m'!$A$6:$T$125,10,FALSE)</f>
        <v>95</v>
      </c>
      <c r="F21" s="7" t="str">
        <f>VLOOKUP(A21,'[2]100m'!$A$6:$T$125,12,FALSE)</f>
        <v>Jan ŠINDELKA</v>
      </c>
      <c r="G21" s="7" t="str">
        <f>VLOOKUP(A21,'[2]100m'!$A$6:$T$125,13,FALSE)</f>
        <v>Prostějov</v>
      </c>
      <c r="H21" s="8">
        <f>VLOOKUP(A21,'[2]100m'!$A$6:$T$125,14,FALSE)</f>
        <v>18.47</v>
      </c>
      <c r="I21" s="8">
        <f>VLOOKUP(A21,'[2]100m'!$A$6:$T$125,15,FALSE)</f>
        <v>17.510000000000002</v>
      </c>
      <c r="J21" s="8">
        <f>VLOOKUP(A21,'[2]100m'!$A$6:$T$125,16,FALSE)</f>
        <v>17.510000000000002</v>
      </c>
    </row>
    <row r="22" spans="1:10">
      <c r="A22">
        <v>17</v>
      </c>
      <c r="B22" s="108">
        <f>VLOOKUP(A22,'[2]100m'!$A$6:$T$125,3,FALSE)</f>
        <v>17</v>
      </c>
      <c r="C22" s="108">
        <f>VLOOKUP(A22,'[2]100m'!$A$6:$T$125,5,FALSE)</f>
        <v>13</v>
      </c>
      <c r="D22" s="108" t="str">
        <f>VLOOKUP(A22,'[2]100m'!$A$6:$T$125,7,FALSE)</f>
        <v/>
      </c>
      <c r="E22" s="108">
        <f>VLOOKUP(A22,'[2]100m'!$A$6:$T$125,10,FALSE)</f>
        <v>8</v>
      </c>
      <c r="F22" s="108" t="str">
        <f>VLOOKUP(A22,'[2]100m'!$A$6:$T$125,12,FALSE)</f>
        <v>Aleš MASNÝ</v>
      </c>
      <c r="G22" s="108" t="str">
        <f>VLOOKUP(A22,'[2]100m'!$A$6:$T$125,13,FALSE)</f>
        <v>Karviná</v>
      </c>
      <c r="H22" s="109">
        <f>VLOOKUP(A22,'[2]100m'!$A$6:$T$125,14,FALSE)</f>
        <v>17.96</v>
      </c>
      <c r="I22" s="109">
        <f>VLOOKUP(A22,'[2]100m'!$A$6:$T$125,15,FALSE)</f>
        <v>17.66</v>
      </c>
      <c r="J22" s="109">
        <f>VLOOKUP(A22,'[2]100m'!$A$6:$T$125,16,FALSE)</f>
        <v>17.66</v>
      </c>
    </row>
    <row r="23" spans="1:10">
      <c r="A23">
        <v>18</v>
      </c>
      <c r="B23" s="7">
        <f>VLOOKUP(A23,'[2]100m'!$A$6:$T$125,3,FALSE)</f>
        <v>18</v>
      </c>
      <c r="C23" s="7">
        <f>VLOOKUP(A23,'[2]100m'!$A$6:$T$125,5,FALSE)</f>
        <v>14</v>
      </c>
      <c r="D23" s="7" t="str">
        <f>VLOOKUP(A23,'[2]100m'!$A$6:$T$125,7,FALSE)</f>
        <v/>
      </c>
      <c r="E23" s="7">
        <f>VLOOKUP(A23,'[2]100m'!$A$6:$T$125,10,FALSE)</f>
        <v>24</v>
      </c>
      <c r="F23" s="7" t="str">
        <f>VLOOKUP(A23,'[2]100m'!$A$6:$T$125,12,FALSE)</f>
        <v>Ondřej KUBALA</v>
      </c>
      <c r="G23" s="7" t="str">
        <f>VLOOKUP(A23,'[2]100m'!$A$6:$T$125,13,FALSE)</f>
        <v>Bruntál</v>
      </c>
      <c r="H23" s="8">
        <f>VLOOKUP(A23,'[2]100m'!$A$6:$T$125,14,FALSE)</f>
        <v>99.99</v>
      </c>
      <c r="I23" s="8">
        <f>VLOOKUP(A23,'[2]100m'!$A$6:$T$125,15,FALSE)</f>
        <v>17.72</v>
      </c>
      <c r="J23" s="8">
        <f>VLOOKUP(A23,'[2]100m'!$A$6:$T$125,16,FALSE)</f>
        <v>17.72</v>
      </c>
    </row>
    <row r="24" spans="1:10">
      <c r="A24">
        <v>19</v>
      </c>
      <c r="B24" s="7">
        <f>VLOOKUP(A24,'[2]100m'!$A$6:$T$125,3,FALSE)</f>
        <v>19</v>
      </c>
      <c r="C24" s="7" t="str">
        <f>VLOOKUP(A24,'[2]100m'!$A$6:$T$125,5,FALSE)</f>
        <v/>
      </c>
      <c r="D24" s="7">
        <f>VLOOKUP(A24,'[2]100m'!$A$6:$T$125,7,FALSE)</f>
        <v>5</v>
      </c>
      <c r="E24" s="7">
        <f>VLOOKUP(A24,'[2]100m'!$A$6:$T$125,10,FALSE)</f>
        <v>40</v>
      </c>
      <c r="F24" s="7" t="str">
        <f>VLOOKUP(A24,'[2]100m'!$A$6:$T$125,12,FALSE)</f>
        <v>Jiří MAREŠ</v>
      </c>
      <c r="G24" s="7" t="str">
        <f>VLOOKUP(A24,'[2]100m'!$A$6:$T$125,13,FALSE)</f>
        <v>Olomouc</v>
      </c>
      <c r="H24" s="8">
        <f>VLOOKUP(A24,'[2]100m'!$A$6:$T$125,14,FALSE)</f>
        <v>17.899999999999999</v>
      </c>
      <c r="I24" s="8">
        <f>VLOOKUP(A24,'[2]100m'!$A$6:$T$125,15,FALSE)</f>
        <v>18.36</v>
      </c>
      <c r="J24" s="8">
        <f>VLOOKUP(A24,'[2]100m'!$A$6:$T$125,16,FALSE)</f>
        <v>17.899999999999999</v>
      </c>
    </row>
    <row r="25" spans="1:10">
      <c r="A25">
        <v>20</v>
      </c>
      <c r="B25" s="7">
        <f>VLOOKUP(A25,'[2]100m'!$A$6:$T$125,3,FALSE)</f>
        <v>20</v>
      </c>
      <c r="C25" s="7" t="str">
        <f>VLOOKUP(A25,'[2]100m'!$A$6:$T$125,5,FALSE)</f>
        <v/>
      </c>
      <c r="D25" s="7">
        <f>VLOOKUP(A25,'[2]100m'!$A$6:$T$125,7,FALSE)</f>
        <v>6</v>
      </c>
      <c r="E25" s="7">
        <f>VLOOKUP(A25,'[2]100m'!$A$6:$T$125,10,FALSE)</f>
        <v>52</v>
      </c>
      <c r="F25" s="7" t="str">
        <f>VLOOKUP(A25,'[2]100m'!$A$6:$T$125,12,FALSE)</f>
        <v>Jan KLIMECKÝ</v>
      </c>
      <c r="G25" s="7" t="str">
        <f>VLOOKUP(A25,'[2]100m'!$A$6:$T$125,13,FALSE)</f>
        <v>Přerov</v>
      </c>
      <c r="H25" s="8">
        <f>VLOOKUP(A25,'[2]100m'!$A$6:$T$125,14,FALSE)</f>
        <v>18.11</v>
      </c>
      <c r="I25" s="8">
        <f>VLOOKUP(A25,'[2]100m'!$A$6:$T$125,15,FALSE)</f>
        <v>99.99</v>
      </c>
      <c r="J25" s="8">
        <f>VLOOKUP(A25,'[2]100m'!$A$6:$T$125,16,FALSE)</f>
        <v>18.11</v>
      </c>
    </row>
    <row r="26" spans="1:10">
      <c r="A26">
        <v>21</v>
      </c>
      <c r="B26" s="7">
        <f>VLOOKUP(A26,'[2]100m'!$A$6:$T$125,3,FALSE)</f>
        <v>21</v>
      </c>
      <c r="C26" s="7" t="str">
        <f>VLOOKUP(A26,'[2]100m'!$A$6:$T$125,5,FALSE)</f>
        <v/>
      </c>
      <c r="D26" s="7" t="str">
        <f>VLOOKUP(A26,'[2]100m'!$A$6:$T$125,7,FALSE)</f>
        <v xml:space="preserve"> </v>
      </c>
      <c r="E26" s="7">
        <f>VLOOKUP(A26,'[2]100m'!$A$6:$T$125,10,FALSE)</f>
        <v>113</v>
      </c>
      <c r="F26" s="7" t="str">
        <f>VLOOKUP(A26,'[2]100m'!$A$6:$T$125,12,FALSE)</f>
        <v>Georgian IONITA</v>
      </c>
      <c r="G26" s="7" t="str">
        <f>VLOOKUP(A26,'[2]100m'!$A$6:$T$125,13,FALSE)</f>
        <v>Călărași</v>
      </c>
      <c r="H26" s="8">
        <f>VLOOKUP(A26,'[2]100m'!$A$6:$T$125,14,FALSE)</f>
        <v>18.239999999999998</v>
      </c>
      <c r="I26" s="8">
        <f>VLOOKUP(A26,'[2]100m'!$A$6:$T$125,15,FALSE)</f>
        <v>25.62</v>
      </c>
      <c r="J26" s="8">
        <f>VLOOKUP(A26,'[2]100m'!$A$6:$T$125,16,FALSE)</f>
        <v>18.239999999999998</v>
      </c>
    </row>
    <row r="27" spans="1:10">
      <c r="A27">
        <v>22</v>
      </c>
      <c r="B27" s="7">
        <f>VLOOKUP(A27,'[2]100m'!$A$6:$T$125,3,FALSE)</f>
        <v>22</v>
      </c>
      <c r="C27" s="7" t="str">
        <f>VLOOKUP(A27,'[2]100m'!$A$6:$T$125,5,FALSE)</f>
        <v/>
      </c>
      <c r="D27" s="7" t="str">
        <f>VLOOKUP(A27,'[2]100m'!$A$6:$T$125,7,FALSE)</f>
        <v xml:space="preserve"> </v>
      </c>
      <c r="E27" s="7">
        <f>VLOOKUP(A27,'[2]100m'!$A$6:$T$125,10,FALSE)</f>
        <v>115</v>
      </c>
      <c r="F27" s="7" t="str">
        <f>VLOOKUP(A27,'[2]100m'!$A$6:$T$125,12,FALSE)</f>
        <v>Marian VARBAN</v>
      </c>
      <c r="G27" s="7" t="str">
        <f>VLOOKUP(A27,'[2]100m'!$A$6:$T$125,13,FALSE)</f>
        <v>Călărași</v>
      </c>
      <c r="H27" s="8">
        <f>VLOOKUP(A27,'[2]100m'!$A$6:$T$125,14,FALSE)</f>
        <v>18.97</v>
      </c>
      <c r="I27" s="8">
        <f>VLOOKUP(A27,'[2]100m'!$A$6:$T$125,15,FALSE)</f>
        <v>18.3</v>
      </c>
      <c r="J27" s="8">
        <f>VLOOKUP(A27,'[2]100m'!$A$6:$T$125,16,FALSE)</f>
        <v>18.3</v>
      </c>
    </row>
    <row r="28" spans="1:10">
      <c r="A28">
        <v>23</v>
      </c>
      <c r="B28" s="7">
        <f>VLOOKUP(A28,'[2]100m'!$A$6:$T$125,3,FALSE)</f>
        <v>23</v>
      </c>
      <c r="C28" s="7">
        <f>VLOOKUP(A28,'[2]100m'!$A$6:$T$125,5,FALSE)</f>
        <v>15</v>
      </c>
      <c r="D28" s="7" t="str">
        <f>VLOOKUP(A28,'[2]100m'!$A$6:$T$125,7,FALSE)</f>
        <v/>
      </c>
      <c r="E28" s="7">
        <f>VLOOKUP(A28,'[2]100m'!$A$6:$T$125,10,FALSE)</f>
        <v>61</v>
      </c>
      <c r="F28" s="7" t="str">
        <f>VLOOKUP(A28,'[2]100m'!$A$6:$T$125,12,FALSE)</f>
        <v>Přemysl PTÁŠNÍK</v>
      </c>
      <c r="G28" s="7" t="str">
        <f>VLOOKUP(A28,'[2]100m'!$A$6:$T$125,13,FALSE)</f>
        <v>Opava</v>
      </c>
      <c r="H28" s="8">
        <f>VLOOKUP(A28,'[2]100m'!$A$6:$T$125,14,FALSE)</f>
        <v>19.03</v>
      </c>
      <c r="I28" s="8">
        <f>VLOOKUP(A28,'[2]100m'!$A$6:$T$125,15,FALSE)</f>
        <v>18.34</v>
      </c>
      <c r="J28" s="8">
        <f>VLOOKUP(A28,'[2]100m'!$A$6:$T$125,16,FALSE)</f>
        <v>18.34</v>
      </c>
    </row>
    <row r="29" spans="1:10">
      <c r="A29">
        <v>24</v>
      </c>
      <c r="B29" s="7">
        <f>VLOOKUP(A29,'[2]100m'!$A$6:$T$125,3,FALSE)</f>
        <v>24</v>
      </c>
      <c r="C29" s="7" t="str">
        <f>VLOOKUP(A29,'[2]100m'!$A$6:$T$125,5,FALSE)</f>
        <v/>
      </c>
      <c r="D29" s="7" t="str">
        <f>VLOOKUP(A29,'[2]100m'!$A$6:$T$125,7,FALSE)</f>
        <v xml:space="preserve"> </v>
      </c>
      <c r="E29" s="7">
        <f>VLOOKUP(A29,'[2]100m'!$A$6:$T$125,10,FALSE)</f>
        <v>111</v>
      </c>
      <c r="F29" s="7" t="str">
        <f>VLOOKUP(A29,'[2]100m'!$A$6:$T$125,12,FALSE)</f>
        <v>Ionuţ Dumitru STOICIU</v>
      </c>
      <c r="G29" s="7" t="str">
        <f>VLOOKUP(A29,'[2]100m'!$A$6:$T$125,13,FALSE)</f>
        <v>Călărași</v>
      </c>
      <c r="H29" s="8">
        <f>VLOOKUP(A29,'[2]100m'!$A$6:$T$125,14,FALSE)</f>
        <v>18.54</v>
      </c>
      <c r="I29" s="8">
        <f>VLOOKUP(A29,'[2]100m'!$A$6:$T$125,15,FALSE)</f>
        <v>21.44</v>
      </c>
      <c r="J29" s="8">
        <f>VLOOKUP(A29,'[2]100m'!$A$6:$T$125,16,FALSE)</f>
        <v>18.54</v>
      </c>
    </row>
    <row r="30" spans="1:10">
      <c r="A30">
        <v>25</v>
      </c>
      <c r="B30" s="7">
        <f>VLOOKUP(A30,'[2]100m'!$A$6:$T$125,3,FALSE)</f>
        <v>25</v>
      </c>
      <c r="C30" s="7" t="str">
        <f>VLOOKUP(A30,'[2]100m'!$A$6:$T$125,5,FALSE)</f>
        <v/>
      </c>
      <c r="D30" s="7">
        <f>VLOOKUP(A30,'[2]100m'!$A$6:$T$125,7,FALSE)</f>
        <v>7</v>
      </c>
      <c r="E30" s="7">
        <f>VLOOKUP(A30,'[2]100m'!$A$6:$T$125,10,FALSE)</f>
        <v>57</v>
      </c>
      <c r="F30" s="7" t="str">
        <f>VLOOKUP(A30,'[2]100m'!$A$6:$T$125,12,FALSE)</f>
        <v>Pavel BERNHAUER</v>
      </c>
      <c r="G30" s="7" t="str">
        <f>VLOOKUP(A30,'[2]100m'!$A$6:$T$125,13,FALSE)</f>
        <v>Přerov</v>
      </c>
      <c r="H30" s="8">
        <f>VLOOKUP(A30,'[2]100m'!$A$6:$T$125,14,FALSE)</f>
        <v>18.88</v>
      </c>
      <c r="I30" s="8">
        <f>VLOOKUP(A30,'[2]100m'!$A$6:$T$125,15,FALSE)</f>
        <v>18.64</v>
      </c>
      <c r="J30" s="8">
        <f>VLOOKUP(A30,'[2]100m'!$A$6:$T$125,16,FALSE)</f>
        <v>18.64</v>
      </c>
    </row>
    <row r="31" spans="1:10">
      <c r="A31">
        <v>26</v>
      </c>
      <c r="B31" s="7">
        <f>VLOOKUP(A31,'[2]100m'!$A$6:$T$125,3,FALSE)</f>
        <v>26</v>
      </c>
      <c r="C31" s="7" t="str">
        <f>VLOOKUP(A31,'[2]100m'!$A$6:$T$125,5,FALSE)</f>
        <v/>
      </c>
      <c r="D31" s="7" t="str">
        <f>VLOOKUP(A31,'[2]100m'!$A$6:$T$125,7,FALSE)</f>
        <v xml:space="preserve"> </v>
      </c>
      <c r="E31" s="7">
        <f>VLOOKUP(A31,'[2]100m'!$A$6:$T$125,10,FALSE)</f>
        <v>118</v>
      </c>
      <c r="F31" s="7" t="str">
        <f>VLOOKUP(A31,'[2]100m'!$A$6:$T$125,12,FALSE)</f>
        <v>George MARTIN</v>
      </c>
      <c r="G31" s="7" t="str">
        <f>VLOOKUP(A31,'[2]100m'!$A$6:$T$125,13,FALSE)</f>
        <v>Călărași</v>
      </c>
      <c r="H31" s="8">
        <f>VLOOKUP(A31,'[2]100m'!$A$6:$T$125,14,FALSE)</f>
        <v>18.68</v>
      </c>
      <c r="I31" s="8">
        <f>VLOOKUP(A31,'[2]100m'!$A$6:$T$125,15,FALSE)</f>
        <v>99.99</v>
      </c>
      <c r="J31" s="8">
        <f>VLOOKUP(A31,'[2]100m'!$A$6:$T$125,16,FALSE)</f>
        <v>18.68</v>
      </c>
    </row>
    <row r="32" spans="1:10">
      <c r="A32">
        <v>27</v>
      </c>
      <c r="B32" s="108">
        <f>VLOOKUP(A32,'[2]100m'!$A$6:$T$125,3,FALSE)</f>
        <v>27</v>
      </c>
      <c r="C32" s="108">
        <f>VLOOKUP(A32,'[2]100m'!$A$6:$T$125,5,FALSE)</f>
        <v>16</v>
      </c>
      <c r="D32" s="108" t="str">
        <f>VLOOKUP(A32,'[2]100m'!$A$6:$T$125,7,FALSE)</f>
        <v/>
      </c>
      <c r="E32" s="108">
        <f>VLOOKUP(A32,'[2]100m'!$A$6:$T$125,10,FALSE)</f>
        <v>7</v>
      </c>
      <c r="F32" s="108" t="str">
        <f>VLOOKUP(A32,'[2]100m'!$A$6:$T$125,12,FALSE)</f>
        <v>Marcel DAL</v>
      </c>
      <c r="G32" s="108" t="str">
        <f>VLOOKUP(A32,'[2]100m'!$A$6:$T$125,13,FALSE)</f>
        <v>Karviná</v>
      </c>
      <c r="H32" s="109">
        <f>VLOOKUP(A32,'[2]100m'!$A$6:$T$125,14,FALSE)</f>
        <v>18.75</v>
      </c>
      <c r="I32" s="109">
        <f>VLOOKUP(A32,'[2]100m'!$A$6:$T$125,15,FALSE)</f>
        <v>21.67</v>
      </c>
      <c r="J32" s="109">
        <f>VLOOKUP(A32,'[2]100m'!$A$6:$T$125,16,FALSE)</f>
        <v>18.75</v>
      </c>
    </row>
    <row r="33" spans="1:10">
      <c r="A33">
        <v>28</v>
      </c>
      <c r="B33" s="7">
        <f>VLOOKUP(A33,'[2]100m'!$A$6:$T$125,3,FALSE)</f>
        <v>28</v>
      </c>
      <c r="C33" s="7" t="str">
        <f>VLOOKUP(A33,'[2]100m'!$A$6:$T$125,5,FALSE)</f>
        <v/>
      </c>
      <c r="D33" s="7">
        <f>VLOOKUP(A33,'[2]100m'!$A$6:$T$125,7,FALSE)</f>
        <v>8</v>
      </c>
      <c r="E33" s="7">
        <f>VLOOKUP(A33,'[2]100m'!$A$6:$T$125,10,FALSE)</f>
        <v>92</v>
      </c>
      <c r="F33" s="7" t="str">
        <f>VLOOKUP(A33,'[2]100m'!$A$6:$T$125,12,FALSE)</f>
        <v>Tomáš KOUTNÝ</v>
      </c>
      <c r="G33" s="7" t="str">
        <f>VLOOKUP(A33,'[2]100m'!$A$6:$T$125,13,FALSE)</f>
        <v>Prostějov</v>
      </c>
      <c r="H33" s="8">
        <f>VLOOKUP(A33,'[2]100m'!$A$6:$T$125,14,FALSE)</f>
        <v>18.88</v>
      </c>
      <c r="I33" s="8">
        <f>VLOOKUP(A33,'[2]100m'!$A$6:$T$125,15,FALSE)</f>
        <v>99.99</v>
      </c>
      <c r="J33" s="8">
        <f>VLOOKUP(A33,'[2]100m'!$A$6:$T$125,16,FALSE)</f>
        <v>18.88</v>
      </c>
    </row>
    <row r="34" spans="1:10">
      <c r="A34">
        <v>29</v>
      </c>
      <c r="B34" s="108">
        <f>VLOOKUP(A34,'[2]100m'!$A$6:$T$125,3,FALSE)</f>
        <v>29</v>
      </c>
      <c r="C34" s="108">
        <f>VLOOKUP(A34,'[2]100m'!$A$6:$T$125,5,FALSE)</f>
        <v>17</v>
      </c>
      <c r="D34" s="108" t="str">
        <f>VLOOKUP(A34,'[2]100m'!$A$6:$T$125,7,FALSE)</f>
        <v/>
      </c>
      <c r="E34" s="108">
        <f>VLOOKUP(A34,'[2]100m'!$A$6:$T$125,10,FALSE)</f>
        <v>1</v>
      </c>
      <c r="F34" s="108" t="str">
        <f>VLOOKUP(A34,'[2]100m'!$A$6:$T$125,12,FALSE)</f>
        <v>David SIKORA</v>
      </c>
      <c r="G34" s="108" t="str">
        <f>VLOOKUP(A34,'[2]100m'!$A$6:$T$125,13,FALSE)</f>
        <v>Karviná</v>
      </c>
      <c r="H34" s="109">
        <f>VLOOKUP(A34,'[2]100m'!$A$6:$T$125,14,FALSE)</f>
        <v>18.98</v>
      </c>
      <c r="I34" s="109">
        <f>VLOOKUP(A34,'[2]100m'!$A$6:$T$125,15,FALSE)</f>
        <v>99.99</v>
      </c>
      <c r="J34" s="109">
        <f>VLOOKUP(A34,'[2]100m'!$A$6:$T$125,16,FALSE)</f>
        <v>18.98</v>
      </c>
    </row>
    <row r="35" spans="1:10">
      <c r="A35">
        <v>30</v>
      </c>
      <c r="B35" s="7">
        <f>VLOOKUP(A35,'[2]100m'!$A$6:$T$125,3,FALSE)</f>
        <v>30</v>
      </c>
      <c r="C35" s="7" t="str">
        <f>VLOOKUP(A35,'[2]100m'!$A$6:$T$125,5,FALSE)</f>
        <v/>
      </c>
      <c r="D35" s="7">
        <f>VLOOKUP(A35,'[2]100m'!$A$6:$T$125,7,FALSE)</f>
        <v>9</v>
      </c>
      <c r="E35" s="7">
        <f>VLOOKUP(A35,'[2]100m'!$A$6:$T$125,10,FALSE)</f>
        <v>44</v>
      </c>
      <c r="F35" s="7" t="str">
        <f>VLOOKUP(A35,'[2]100m'!$A$6:$T$125,12,FALSE)</f>
        <v>Tomáš POSPĚCH</v>
      </c>
      <c r="G35" s="7" t="str">
        <f>VLOOKUP(A35,'[2]100m'!$A$6:$T$125,13,FALSE)</f>
        <v>Frýdek-Místek</v>
      </c>
      <c r="H35" s="8">
        <f>VLOOKUP(A35,'[2]100m'!$A$6:$T$125,14,FALSE)</f>
        <v>18.989999999999998</v>
      </c>
      <c r="I35" s="8">
        <f>VLOOKUP(A35,'[2]100m'!$A$6:$T$125,15,FALSE)</f>
        <v>19.059999999999999</v>
      </c>
      <c r="J35" s="8">
        <f>VLOOKUP(A35,'[2]100m'!$A$6:$T$125,16,FALSE)</f>
        <v>18.989999999999998</v>
      </c>
    </row>
    <row r="36" spans="1:10">
      <c r="A36">
        <v>31</v>
      </c>
      <c r="B36" s="7">
        <f>VLOOKUP(A36,'[2]100m'!$A$6:$T$125,3,FALSE)</f>
        <v>31</v>
      </c>
      <c r="C36" s="7" t="str">
        <f>VLOOKUP(A36,'[2]100m'!$A$6:$T$125,5,FALSE)</f>
        <v/>
      </c>
      <c r="D36" s="7">
        <f>VLOOKUP(A36,'[2]100m'!$A$6:$T$125,7,FALSE)</f>
        <v>10</v>
      </c>
      <c r="E36" s="7">
        <f>VLOOKUP(A36,'[2]100m'!$A$6:$T$125,10,FALSE)</f>
        <v>33</v>
      </c>
      <c r="F36" s="7" t="str">
        <f>VLOOKUP(A36,'[2]100m'!$A$6:$T$125,12,FALSE)</f>
        <v>Jaroslav NAVRÁTIL</v>
      </c>
      <c r="G36" s="7" t="str">
        <f>VLOOKUP(A36,'[2]100m'!$A$6:$T$125,13,FALSE)</f>
        <v>Olomouc</v>
      </c>
      <c r="H36" s="8">
        <f>VLOOKUP(A36,'[2]100m'!$A$6:$T$125,14,FALSE)</f>
        <v>20.350000000000001</v>
      </c>
      <c r="I36" s="8">
        <f>VLOOKUP(A36,'[2]100m'!$A$6:$T$125,15,FALSE)</f>
        <v>19.03</v>
      </c>
      <c r="J36" s="8">
        <f>VLOOKUP(A36,'[2]100m'!$A$6:$T$125,16,FALSE)</f>
        <v>19.03</v>
      </c>
    </row>
    <row r="37" spans="1:10">
      <c r="A37">
        <v>32</v>
      </c>
      <c r="B37" s="7">
        <f>VLOOKUP(A37,'[2]100m'!$A$6:$T$125,3,FALSE)</f>
        <v>32</v>
      </c>
      <c r="C37" s="7" t="str">
        <f>VLOOKUP(A37,'[2]100m'!$A$6:$T$125,5,FALSE)</f>
        <v/>
      </c>
      <c r="D37" s="7">
        <f>VLOOKUP(A37,'[2]100m'!$A$6:$T$125,7,FALSE)</f>
        <v>11</v>
      </c>
      <c r="E37" s="7">
        <f>VLOOKUP(A37,'[2]100m'!$A$6:$T$125,10,FALSE)</f>
        <v>46</v>
      </c>
      <c r="F37" s="7" t="str">
        <f>VLOOKUP(A37,'[2]100m'!$A$6:$T$125,12,FALSE)</f>
        <v>Jiří HRČEK</v>
      </c>
      <c r="G37" s="7" t="str">
        <f>VLOOKUP(A37,'[2]100m'!$A$6:$T$125,13,FALSE)</f>
        <v>Frýdek-Místek</v>
      </c>
      <c r="H37" s="8">
        <f>VLOOKUP(A37,'[2]100m'!$A$6:$T$125,14,FALSE)</f>
        <v>20.82</v>
      </c>
      <c r="I37" s="8">
        <f>VLOOKUP(A37,'[2]100m'!$A$6:$T$125,15,FALSE)</f>
        <v>19.03</v>
      </c>
      <c r="J37" s="8">
        <f>VLOOKUP(A37,'[2]100m'!$A$6:$T$125,16,FALSE)</f>
        <v>19.03</v>
      </c>
    </row>
    <row r="38" spans="1:10">
      <c r="A38">
        <v>33</v>
      </c>
      <c r="B38" s="7">
        <f>VLOOKUP(A38,'[2]100m'!$A$6:$T$125,3,FALSE)</f>
        <v>33</v>
      </c>
      <c r="C38" s="7" t="str">
        <f>VLOOKUP(A38,'[2]100m'!$A$6:$T$125,5,FALSE)</f>
        <v/>
      </c>
      <c r="D38" s="7">
        <f>VLOOKUP(A38,'[2]100m'!$A$6:$T$125,7,FALSE)</f>
        <v>12</v>
      </c>
      <c r="E38" s="7">
        <f>VLOOKUP(A38,'[2]100m'!$A$6:$T$125,10,FALSE)</f>
        <v>53</v>
      </c>
      <c r="F38" s="7" t="str">
        <f>VLOOKUP(A38,'[2]100m'!$A$6:$T$125,12,FALSE)</f>
        <v>Petr MIRVALD</v>
      </c>
      <c r="G38" s="7" t="str">
        <f>VLOOKUP(A38,'[2]100m'!$A$6:$T$125,13,FALSE)</f>
        <v>Přerov</v>
      </c>
      <c r="H38" s="8">
        <f>VLOOKUP(A38,'[2]100m'!$A$6:$T$125,14,FALSE)</f>
        <v>19.05</v>
      </c>
      <c r="I38" s="8">
        <f>VLOOKUP(A38,'[2]100m'!$A$6:$T$125,15,FALSE)</f>
        <v>19.579999999999998</v>
      </c>
      <c r="J38" s="8">
        <f>VLOOKUP(A38,'[2]100m'!$A$6:$T$125,16,FALSE)</f>
        <v>19.05</v>
      </c>
    </row>
    <row r="39" spans="1:10">
      <c r="A39">
        <v>34</v>
      </c>
      <c r="B39" s="7">
        <f>VLOOKUP(A39,'[2]100m'!$A$6:$T$125,3,FALSE)</f>
        <v>34</v>
      </c>
      <c r="C39" s="7" t="str">
        <f>VLOOKUP(A39,'[2]100m'!$A$6:$T$125,5,FALSE)</f>
        <v/>
      </c>
      <c r="D39" s="7" t="str">
        <f>VLOOKUP(A39,'[2]100m'!$A$6:$T$125,7,FALSE)</f>
        <v xml:space="preserve"> </v>
      </c>
      <c r="E39" s="7">
        <f>VLOOKUP(A39,'[2]100m'!$A$6:$T$125,10,FALSE)</f>
        <v>114</v>
      </c>
      <c r="F39" s="7" t="str">
        <f>VLOOKUP(A39,'[2]100m'!$A$6:$T$125,12,FALSE)</f>
        <v>Nicolae Petrut SERBAN</v>
      </c>
      <c r="G39" s="7" t="str">
        <f>VLOOKUP(A39,'[2]100m'!$A$6:$T$125,13,FALSE)</f>
        <v>Călărași</v>
      </c>
      <c r="H39" s="8">
        <f>VLOOKUP(A39,'[2]100m'!$A$6:$T$125,14,FALSE)</f>
        <v>19.68</v>
      </c>
      <c r="I39" s="8">
        <f>VLOOKUP(A39,'[2]100m'!$A$6:$T$125,15,FALSE)</f>
        <v>19.11</v>
      </c>
      <c r="J39" s="8">
        <f>VLOOKUP(A39,'[2]100m'!$A$6:$T$125,16,FALSE)</f>
        <v>19.11</v>
      </c>
    </row>
    <row r="40" spans="1:10">
      <c r="A40">
        <v>35</v>
      </c>
      <c r="B40" s="7">
        <f>VLOOKUP(A40,'[2]100m'!$A$6:$T$125,3,FALSE)</f>
        <v>35</v>
      </c>
      <c r="C40" s="7" t="str">
        <f>VLOOKUP(A40,'[2]100m'!$A$6:$T$125,5,FALSE)</f>
        <v/>
      </c>
      <c r="D40" s="7">
        <f>VLOOKUP(A40,'[2]100m'!$A$6:$T$125,7,FALSE)</f>
        <v>13</v>
      </c>
      <c r="E40" s="7">
        <f>VLOOKUP(A40,'[2]100m'!$A$6:$T$125,10,FALSE)</f>
        <v>60</v>
      </c>
      <c r="F40" s="7" t="str">
        <f>VLOOKUP(A40,'[2]100m'!$A$6:$T$125,12,FALSE)</f>
        <v>Ladislav PATRMAN</v>
      </c>
      <c r="G40" s="7" t="str">
        <f>VLOOKUP(A40,'[2]100m'!$A$6:$T$125,13,FALSE)</f>
        <v>Přerov</v>
      </c>
      <c r="H40" s="8">
        <f>VLOOKUP(A40,'[2]100m'!$A$6:$T$125,14,FALSE)</f>
        <v>19.37</v>
      </c>
      <c r="I40" s="8">
        <f>VLOOKUP(A40,'[2]100m'!$A$6:$T$125,15,FALSE)</f>
        <v>99.99</v>
      </c>
      <c r="J40" s="8">
        <f>VLOOKUP(A40,'[2]100m'!$A$6:$T$125,16,FALSE)</f>
        <v>19.37</v>
      </c>
    </row>
    <row r="41" spans="1:10">
      <c r="A41">
        <v>36</v>
      </c>
      <c r="B41" s="7">
        <f>VLOOKUP(A41,'[2]100m'!$A$6:$T$125,3,FALSE)</f>
        <v>36</v>
      </c>
      <c r="C41" s="7">
        <f>VLOOKUP(A41,'[2]100m'!$A$6:$T$125,5,FALSE)</f>
        <v>18</v>
      </c>
      <c r="D41" s="7" t="str">
        <f>VLOOKUP(A41,'[2]100m'!$A$6:$T$125,7,FALSE)</f>
        <v/>
      </c>
      <c r="E41" s="7">
        <f>VLOOKUP(A41,'[2]100m'!$A$6:$T$125,10,FALSE)</f>
        <v>84</v>
      </c>
      <c r="F41" s="7" t="str">
        <f>VLOOKUP(A41,'[2]100m'!$A$6:$T$125,12,FALSE)</f>
        <v>Robert JALŮVKA</v>
      </c>
      <c r="G41" s="7" t="str">
        <f>VLOOKUP(A41,'[2]100m'!$A$6:$T$125,13,FALSE)</f>
        <v>Nový Jičín</v>
      </c>
      <c r="H41" s="8">
        <f>VLOOKUP(A41,'[2]100m'!$A$6:$T$125,14,FALSE)</f>
        <v>20.239999999999998</v>
      </c>
      <c r="I41" s="8">
        <f>VLOOKUP(A41,'[2]100m'!$A$6:$T$125,15,FALSE)</f>
        <v>19.54</v>
      </c>
      <c r="J41" s="8">
        <f>VLOOKUP(A41,'[2]100m'!$A$6:$T$125,16,FALSE)</f>
        <v>19.54</v>
      </c>
    </row>
    <row r="42" spans="1:10">
      <c r="A42">
        <v>37</v>
      </c>
      <c r="B42" s="7">
        <f>VLOOKUP(A42,'[2]100m'!$A$6:$T$125,3,FALSE)</f>
        <v>37</v>
      </c>
      <c r="C42" s="7">
        <f>VLOOKUP(A42,'[2]100m'!$A$6:$T$125,5,FALSE)</f>
        <v>19</v>
      </c>
      <c r="D42" s="7" t="str">
        <f>VLOOKUP(A42,'[2]100m'!$A$6:$T$125,7,FALSE)</f>
        <v/>
      </c>
      <c r="E42" s="7">
        <f>VLOOKUP(A42,'[2]100m'!$A$6:$T$125,10,FALSE)</f>
        <v>70</v>
      </c>
      <c r="F42" s="7" t="str">
        <f>VLOOKUP(A42,'[2]100m'!$A$6:$T$125,12,FALSE)</f>
        <v>Vít PETEREK</v>
      </c>
      <c r="G42" s="7" t="str">
        <f>VLOOKUP(A42,'[2]100m'!$A$6:$T$125,13,FALSE)</f>
        <v>Opava</v>
      </c>
      <c r="H42" s="8">
        <f>VLOOKUP(A42,'[2]100m'!$A$6:$T$125,14,FALSE)</f>
        <v>99.99</v>
      </c>
      <c r="I42" s="8">
        <f>VLOOKUP(A42,'[2]100m'!$A$6:$T$125,15,FALSE)</f>
        <v>19.62</v>
      </c>
      <c r="J42" s="8">
        <f>VLOOKUP(A42,'[2]100m'!$A$6:$T$125,16,FALSE)</f>
        <v>19.62</v>
      </c>
    </row>
    <row r="43" spans="1:10">
      <c r="A43">
        <v>38</v>
      </c>
      <c r="B43" s="7">
        <f>VLOOKUP(A43,'[2]100m'!$A$6:$T$125,3,FALSE)</f>
        <v>38</v>
      </c>
      <c r="C43" s="7" t="str">
        <f>VLOOKUP(A43,'[2]100m'!$A$6:$T$125,5,FALSE)</f>
        <v/>
      </c>
      <c r="D43" s="7" t="str">
        <f>VLOOKUP(A43,'[2]100m'!$A$6:$T$125,7,FALSE)</f>
        <v xml:space="preserve"> </v>
      </c>
      <c r="E43" s="7">
        <f>VLOOKUP(A43,'[2]100m'!$A$6:$T$125,10,FALSE)</f>
        <v>112</v>
      </c>
      <c r="F43" s="7" t="str">
        <f>VLOOKUP(A43,'[2]100m'!$A$6:$T$125,12,FALSE)</f>
        <v>Radut CACIULA</v>
      </c>
      <c r="G43" s="7" t="str">
        <f>VLOOKUP(A43,'[2]100m'!$A$6:$T$125,13,FALSE)</f>
        <v>Călărași</v>
      </c>
      <c r="H43" s="8">
        <f>VLOOKUP(A43,'[2]100m'!$A$6:$T$125,14,FALSE)</f>
        <v>19.64</v>
      </c>
      <c r="I43" s="8">
        <f>VLOOKUP(A43,'[2]100m'!$A$6:$T$125,15,FALSE)</f>
        <v>20.05</v>
      </c>
      <c r="J43" s="8">
        <f>VLOOKUP(A43,'[2]100m'!$A$6:$T$125,16,FALSE)</f>
        <v>19.64</v>
      </c>
    </row>
    <row r="44" spans="1:10">
      <c r="A44">
        <v>39</v>
      </c>
      <c r="B44" s="7">
        <f>VLOOKUP(A44,'[2]100m'!$A$6:$T$125,3,FALSE)</f>
        <v>39</v>
      </c>
      <c r="C44" s="7" t="str">
        <f>VLOOKUP(A44,'[2]100m'!$A$6:$T$125,5,FALSE)</f>
        <v/>
      </c>
      <c r="D44" s="7">
        <f>VLOOKUP(A44,'[2]100m'!$A$6:$T$125,7,FALSE)</f>
        <v>14</v>
      </c>
      <c r="E44" s="7">
        <f>VLOOKUP(A44,'[2]100m'!$A$6:$T$125,10,FALSE)</f>
        <v>34</v>
      </c>
      <c r="F44" s="7" t="str">
        <f>VLOOKUP(A44,'[2]100m'!$A$6:$T$125,12,FALSE)</f>
        <v>Zbyněk HRADIL</v>
      </c>
      <c r="G44" s="7" t="str">
        <f>VLOOKUP(A44,'[2]100m'!$A$6:$T$125,13,FALSE)</f>
        <v>Olomouc</v>
      </c>
      <c r="H44" s="8">
        <f>VLOOKUP(A44,'[2]100m'!$A$6:$T$125,14,FALSE)</f>
        <v>20.32</v>
      </c>
      <c r="I44" s="8">
        <f>VLOOKUP(A44,'[2]100m'!$A$6:$T$125,15,FALSE)</f>
        <v>19.71</v>
      </c>
      <c r="J44" s="8">
        <f>VLOOKUP(A44,'[2]100m'!$A$6:$T$125,16,FALSE)</f>
        <v>19.71</v>
      </c>
    </row>
    <row r="45" spans="1:10">
      <c r="A45">
        <v>40</v>
      </c>
      <c r="B45" s="7">
        <f>VLOOKUP(A45,'[2]100m'!$A$6:$T$125,3,FALSE)</f>
        <v>40</v>
      </c>
      <c r="C45" s="7">
        <f>VLOOKUP(A45,'[2]100m'!$A$6:$T$125,5,FALSE)</f>
        <v>20</v>
      </c>
      <c r="D45" s="7" t="str">
        <f>VLOOKUP(A45,'[2]100m'!$A$6:$T$125,7,FALSE)</f>
        <v/>
      </c>
      <c r="E45" s="7">
        <f>VLOOKUP(A45,'[2]100m'!$A$6:$T$125,10,FALSE)</f>
        <v>66</v>
      </c>
      <c r="F45" s="7" t="str">
        <f>VLOOKUP(A45,'[2]100m'!$A$6:$T$125,12,FALSE)</f>
        <v>Robin MALCHÁREK</v>
      </c>
      <c r="G45" s="7" t="str">
        <f>VLOOKUP(A45,'[2]100m'!$A$6:$T$125,13,FALSE)</f>
        <v>Opava</v>
      </c>
      <c r="H45" s="8">
        <f>VLOOKUP(A45,'[2]100m'!$A$6:$T$125,14,FALSE)</f>
        <v>21</v>
      </c>
      <c r="I45" s="8">
        <f>VLOOKUP(A45,'[2]100m'!$A$6:$T$125,15,FALSE)</f>
        <v>19.71</v>
      </c>
      <c r="J45" s="8">
        <f>VLOOKUP(A45,'[2]100m'!$A$6:$T$125,16,FALSE)</f>
        <v>19.71</v>
      </c>
    </row>
    <row r="46" spans="1:10">
      <c r="A46">
        <v>41</v>
      </c>
      <c r="B46" s="7">
        <f>VLOOKUP(A46,'[2]100m'!$A$6:$T$125,3,FALSE)</f>
        <v>41</v>
      </c>
      <c r="C46" s="7" t="str">
        <f>VLOOKUP(A46,'[2]100m'!$A$6:$T$125,5,FALSE)</f>
        <v/>
      </c>
      <c r="D46" s="7">
        <f>VLOOKUP(A46,'[2]100m'!$A$6:$T$125,7,FALSE)</f>
        <v>15</v>
      </c>
      <c r="E46" s="7">
        <f>VLOOKUP(A46,'[2]100m'!$A$6:$T$125,10,FALSE)</f>
        <v>43</v>
      </c>
      <c r="F46" s="7" t="str">
        <f>VLOOKUP(A46,'[2]100m'!$A$6:$T$125,12,FALSE)</f>
        <v>Martin POLÁŠEK</v>
      </c>
      <c r="G46" s="7" t="str">
        <f>VLOOKUP(A46,'[2]100m'!$A$6:$T$125,13,FALSE)</f>
        <v>Frýdek-Místek</v>
      </c>
      <c r="H46" s="8">
        <f>VLOOKUP(A46,'[2]100m'!$A$6:$T$125,14,FALSE)</f>
        <v>19.920000000000002</v>
      </c>
      <c r="I46" s="8">
        <f>VLOOKUP(A46,'[2]100m'!$A$6:$T$125,15,FALSE)</f>
        <v>19.760000000000002</v>
      </c>
      <c r="J46" s="8">
        <f>VLOOKUP(A46,'[2]100m'!$A$6:$T$125,16,FALSE)</f>
        <v>19.760000000000002</v>
      </c>
    </row>
    <row r="47" spans="1:10">
      <c r="A47">
        <v>42</v>
      </c>
      <c r="B47" s="7">
        <f>VLOOKUP(A47,'[2]100m'!$A$6:$T$125,3,FALSE)</f>
        <v>42</v>
      </c>
      <c r="C47" s="7">
        <f>VLOOKUP(A47,'[2]100m'!$A$6:$T$125,5,FALSE)</f>
        <v>21</v>
      </c>
      <c r="D47" s="7" t="str">
        <f>VLOOKUP(A47,'[2]100m'!$A$6:$T$125,7,FALSE)</f>
        <v/>
      </c>
      <c r="E47" s="7">
        <f>VLOOKUP(A47,'[2]100m'!$A$6:$T$125,10,FALSE)</f>
        <v>67</v>
      </c>
      <c r="F47" s="7" t="str">
        <f>VLOOKUP(A47,'[2]100m'!$A$6:$T$125,12,FALSE)</f>
        <v>Tomáš DIETRICH</v>
      </c>
      <c r="G47" s="7" t="str">
        <f>VLOOKUP(A47,'[2]100m'!$A$6:$T$125,13,FALSE)</f>
        <v>Opava</v>
      </c>
      <c r="H47" s="8">
        <f>VLOOKUP(A47,'[2]100m'!$A$6:$T$125,14,FALSE)</f>
        <v>99.99</v>
      </c>
      <c r="I47" s="8">
        <f>VLOOKUP(A47,'[2]100m'!$A$6:$T$125,15,FALSE)</f>
        <v>19.79</v>
      </c>
      <c r="J47" s="8">
        <f>VLOOKUP(A47,'[2]100m'!$A$6:$T$125,16,FALSE)</f>
        <v>19.79</v>
      </c>
    </row>
    <row r="48" spans="1:10">
      <c r="A48">
        <v>43</v>
      </c>
      <c r="B48" s="7">
        <f>VLOOKUP(A48,'[2]100m'!$A$6:$T$125,3,FALSE)</f>
        <v>43</v>
      </c>
      <c r="C48" s="7" t="str">
        <f>VLOOKUP(A48,'[2]100m'!$A$6:$T$125,5,FALSE)</f>
        <v/>
      </c>
      <c r="D48" s="7">
        <f>VLOOKUP(A48,'[2]100m'!$A$6:$T$125,7,FALSE)</f>
        <v>16</v>
      </c>
      <c r="E48" s="7">
        <f>VLOOKUP(A48,'[2]100m'!$A$6:$T$125,10,FALSE)</f>
        <v>11</v>
      </c>
      <c r="F48" s="7" t="str">
        <f>VLOOKUP(A48,'[2]100m'!$A$6:$T$125,12,FALSE)</f>
        <v>Jiří TOMÁŠEK</v>
      </c>
      <c r="G48" s="7" t="str">
        <f>VLOOKUP(A48,'[2]100m'!$A$6:$T$125,13,FALSE)</f>
        <v>Šumperk</v>
      </c>
      <c r="H48" s="8">
        <f>VLOOKUP(A48,'[2]100m'!$A$6:$T$125,14,FALSE)</f>
        <v>21.1</v>
      </c>
      <c r="I48" s="8">
        <f>VLOOKUP(A48,'[2]100m'!$A$6:$T$125,15,FALSE)</f>
        <v>19.8</v>
      </c>
      <c r="J48" s="8">
        <f>VLOOKUP(A48,'[2]100m'!$A$6:$T$125,16,FALSE)</f>
        <v>19.8</v>
      </c>
    </row>
    <row r="49" spans="1:10">
      <c r="A49">
        <v>44</v>
      </c>
      <c r="B49" s="7">
        <f>VLOOKUP(A49,'[2]100m'!$A$6:$T$125,3,FALSE)</f>
        <v>44</v>
      </c>
      <c r="C49" s="7" t="str">
        <f>VLOOKUP(A49,'[2]100m'!$A$6:$T$125,5,FALSE)</f>
        <v/>
      </c>
      <c r="D49" s="7">
        <f>VLOOKUP(A49,'[2]100m'!$A$6:$T$125,7,FALSE)</f>
        <v>17</v>
      </c>
      <c r="E49" s="7">
        <f>VLOOKUP(A49,'[2]100m'!$A$6:$T$125,10,FALSE)</f>
        <v>94</v>
      </c>
      <c r="F49" s="7" t="str">
        <f>VLOOKUP(A49,'[2]100m'!$A$6:$T$125,12,FALSE)</f>
        <v>Martin GRULICH</v>
      </c>
      <c r="G49" s="7" t="str">
        <f>VLOOKUP(A49,'[2]100m'!$A$6:$T$125,13,FALSE)</f>
        <v>Prostějov</v>
      </c>
      <c r="H49" s="8">
        <f>VLOOKUP(A49,'[2]100m'!$A$6:$T$125,14,FALSE)</f>
        <v>19.940000000000001</v>
      </c>
      <c r="I49" s="8">
        <f>VLOOKUP(A49,'[2]100m'!$A$6:$T$125,15,FALSE)</f>
        <v>99.99</v>
      </c>
      <c r="J49" s="8">
        <f>VLOOKUP(A49,'[2]100m'!$A$6:$T$125,16,FALSE)</f>
        <v>19.940000000000001</v>
      </c>
    </row>
    <row r="50" spans="1:10">
      <c r="A50">
        <v>45</v>
      </c>
      <c r="B50" s="7">
        <f>VLOOKUP(A50,'[2]100m'!$A$6:$T$125,3,FALSE)</f>
        <v>45</v>
      </c>
      <c r="C50" s="7" t="str">
        <f>VLOOKUP(A50,'[2]100m'!$A$6:$T$125,5,FALSE)</f>
        <v/>
      </c>
      <c r="D50" s="7">
        <f>VLOOKUP(A50,'[2]100m'!$A$6:$T$125,7,FALSE)</f>
        <v>18</v>
      </c>
      <c r="E50" s="7">
        <f>VLOOKUP(A50,'[2]100m'!$A$6:$T$125,10,FALSE)</f>
        <v>56</v>
      </c>
      <c r="F50" s="7" t="str">
        <f>VLOOKUP(A50,'[2]100m'!$A$6:$T$125,12,FALSE)</f>
        <v>Marek BIA</v>
      </c>
      <c r="G50" s="7" t="str">
        <f>VLOOKUP(A50,'[2]100m'!$A$6:$T$125,13,FALSE)</f>
        <v>Přerov</v>
      </c>
      <c r="H50" s="8">
        <f>VLOOKUP(A50,'[2]100m'!$A$6:$T$125,14,FALSE)</f>
        <v>27.61</v>
      </c>
      <c r="I50" s="8">
        <f>VLOOKUP(A50,'[2]100m'!$A$6:$T$125,15,FALSE)</f>
        <v>19.96</v>
      </c>
      <c r="J50" s="8">
        <f>VLOOKUP(A50,'[2]100m'!$A$6:$T$125,16,FALSE)</f>
        <v>19.96</v>
      </c>
    </row>
    <row r="51" spans="1:10">
      <c r="A51">
        <v>46</v>
      </c>
      <c r="B51" s="7">
        <f>VLOOKUP(A51,'[2]100m'!$A$6:$T$125,3,FALSE)</f>
        <v>46</v>
      </c>
      <c r="C51" s="7">
        <f>VLOOKUP(A51,'[2]100m'!$A$6:$T$125,5,FALSE)</f>
        <v>22</v>
      </c>
      <c r="D51" s="7" t="str">
        <f>VLOOKUP(A51,'[2]100m'!$A$6:$T$125,7,FALSE)</f>
        <v/>
      </c>
      <c r="E51" s="7">
        <f>VLOOKUP(A51,'[2]100m'!$A$6:$T$125,10,FALSE)</f>
        <v>22</v>
      </c>
      <c r="F51" s="7" t="str">
        <f>VLOOKUP(A51,'[2]100m'!$A$6:$T$125,12,FALSE)</f>
        <v>Radek ŠVIKRUHA</v>
      </c>
      <c r="G51" s="7" t="str">
        <f>VLOOKUP(A51,'[2]100m'!$A$6:$T$125,13,FALSE)</f>
        <v>Bruntál</v>
      </c>
      <c r="H51" s="8">
        <f>VLOOKUP(A51,'[2]100m'!$A$6:$T$125,14,FALSE)</f>
        <v>99.99</v>
      </c>
      <c r="I51" s="8">
        <f>VLOOKUP(A51,'[2]100m'!$A$6:$T$125,15,FALSE)</f>
        <v>20</v>
      </c>
      <c r="J51" s="8">
        <f>VLOOKUP(A51,'[2]100m'!$A$6:$T$125,16,FALSE)</f>
        <v>20</v>
      </c>
    </row>
    <row r="52" spans="1:10">
      <c r="A52">
        <v>47</v>
      </c>
      <c r="B52" s="7">
        <f>VLOOKUP(A52,'[2]100m'!$A$6:$T$125,3,FALSE)</f>
        <v>47</v>
      </c>
      <c r="C52" s="7">
        <f>VLOOKUP(A52,'[2]100m'!$A$6:$T$125,5,FALSE)</f>
        <v>23</v>
      </c>
      <c r="D52" s="7" t="str">
        <f>VLOOKUP(A52,'[2]100m'!$A$6:$T$125,7,FALSE)</f>
        <v/>
      </c>
      <c r="E52" s="7">
        <f>VLOOKUP(A52,'[2]100m'!$A$6:$T$125,10,FALSE)</f>
        <v>109</v>
      </c>
      <c r="F52" s="7" t="str">
        <f>VLOOKUP(A52,'[2]100m'!$A$6:$T$125,12,FALSE)</f>
        <v>Tomáš MONSPORT</v>
      </c>
      <c r="G52" s="7" t="str">
        <f>VLOOKUP(A52,'[2]100m'!$A$6:$T$125,13,FALSE)</f>
        <v>Ostrava</v>
      </c>
      <c r="H52" s="8">
        <f>VLOOKUP(A52,'[2]100m'!$A$6:$T$125,14,FALSE)</f>
        <v>24.39</v>
      </c>
      <c r="I52" s="8">
        <f>VLOOKUP(A52,'[2]100m'!$A$6:$T$125,15,FALSE)</f>
        <v>20.18</v>
      </c>
      <c r="J52" s="8">
        <f>VLOOKUP(A52,'[2]100m'!$A$6:$T$125,16,FALSE)</f>
        <v>20.18</v>
      </c>
    </row>
    <row r="53" spans="1:10">
      <c r="A53">
        <v>48</v>
      </c>
      <c r="B53" s="7">
        <f>VLOOKUP(A53,'[2]100m'!$A$6:$T$125,3,FALSE)</f>
        <v>48</v>
      </c>
      <c r="C53" s="7" t="str">
        <f>VLOOKUP(A53,'[2]100m'!$A$6:$T$125,5,FALSE)</f>
        <v/>
      </c>
      <c r="D53" s="7">
        <f>VLOOKUP(A53,'[2]100m'!$A$6:$T$125,7,FALSE)</f>
        <v>19</v>
      </c>
      <c r="E53" s="7">
        <f>VLOOKUP(A53,'[2]100m'!$A$6:$T$125,10,FALSE)</f>
        <v>36</v>
      </c>
      <c r="F53" s="7" t="str">
        <f>VLOOKUP(A53,'[2]100m'!$A$6:$T$125,12,FALSE)</f>
        <v>Jan NESVADBA</v>
      </c>
      <c r="G53" s="7" t="str">
        <f>VLOOKUP(A53,'[2]100m'!$A$6:$T$125,13,FALSE)</f>
        <v>Olomouc</v>
      </c>
      <c r="H53" s="8">
        <f>VLOOKUP(A53,'[2]100m'!$A$6:$T$125,14,FALSE)</f>
        <v>99.99</v>
      </c>
      <c r="I53" s="8">
        <f>VLOOKUP(A53,'[2]100m'!$A$6:$T$125,15,FALSE)</f>
        <v>20.36</v>
      </c>
      <c r="J53" s="8">
        <f>VLOOKUP(A53,'[2]100m'!$A$6:$T$125,16,FALSE)</f>
        <v>20.36</v>
      </c>
    </row>
    <row r="54" spans="1:10">
      <c r="A54">
        <v>49</v>
      </c>
      <c r="B54" s="7">
        <f>VLOOKUP(A54,'[2]100m'!$A$6:$T$125,3,FALSE)</f>
        <v>49</v>
      </c>
      <c r="C54" s="7">
        <f>VLOOKUP(A54,'[2]100m'!$A$6:$T$125,5,FALSE)</f>
        <v>24</v>
      </c>
      <c r="D54" s="7" t="str">
        <f>VLOOKUP(A54,'[2]100m'!$A$6:$T$125,7,FALSE)</f>
        <v/>
      </c>
      <c r="E54" s="7">
        <f>VLOOKUP(A54,'[2]100m'!$A$6:$T$125,10,FALSE)</f>
        <v>68</v>
      </c>
      <c r="F54" s="7" t="str">
        <f>VLOOKUP(A54,'[2]100m'!$A$6:$T$125,12,FALSE)</f>
        <v>Tomáš STOKLASA</v>
      </c>
      <c r="G54" s="7" t="str">
        <f>VLOOKUP(A54,'[2]100m'!$A$6:$T$125,13,FALSE)</f>
        <v>Opava</v>
      </c>
      <c r="H54" s="8">
        <f>VLOOKUP(A54,'[2]100m'!$A$6:$T$125,14,FALSE)</f>
        <v>20.5</v>
      </c>
      <c r="I54" s="8">
        <f>VLOOKUP(A54,'[2]100m'!$A$6:$T$125,15,FALSE)</f>
        <v>99.99</v>
      </c>
      <c r="J54" s="8">
        <f>VLOOKUP(A54,'[2]100m'!$A$6:$T$125,16,FALSE)</f>
        <v>20.5</v>
      </c>
    </row>
    <row r="55" spans="1:10">
      <c r="A55">
        <v>50</v>
      </c>
      <c r="B55" s="7">
        <f>VLOOKUP(A55,'[2]100m'!$A$6:$T$125,3,FALSE)</f>
        <v>50</v>
      </c>
      <c r="C55" s="7">
        <f>VLOOKUP(A55,'[2]100m'!$A$6:$T$125,5,FALSE)</f>
        <v>25</v>
      </c>
      <c r="D55" s="7" t="str">
        <f>VLOOKUP(A55,'[2]100m'!$A$6:$T$125,7,FALSE)</f>
        <v/>
      </c>
      <c r="E55" s="7">
        <f>VLOOKUP(A55,'[2]100m'!$A$6:$T$125,10,FALSE)</f>
        <v>21</v>
      </c>
      <c r="F55" s="7" t="str">
        <f>VLOOKUP(A55,'[2]100m'!$A$6:$T$125,12,FALSE)</f>
        <v>Petr BOXAN</v>
      </c>
      <c r="G55" s="7" t="str">
        <f>VLOOKUP(A55,'[2]100m'!$A$6:$T$125,13,FALSE)</f>
        <v>Bruntál</v>
      </c>
      <c r="H55" s="8">
        <f>VLOOKUP(A55,'[2]100m'!$A$6:$T$125,14,FALSE)</f>
        <v>20.52</v>
      </c>
      <c r="I55" s="8">
        <f>VLOOKUP(A55,'[2]100m'!$A$6:$T$125,15,FALSE)</f>
        <v>99.99</v>
      </c>
      <c r="J55" s="8">
        <f>VLOOKUP(A55,'[2]100m'!$A$6:$T$125,16,FALSE)</f>
        <v>20.52</v>
      </c>
    </row>
    <row r="56" spans="1:10">
      <c r="A56">
        <v>51</v>
      </c>
      <c r="B56" s="7">
        <f>VLOOKUP(A56,'[2]100m'!$A$6:$T$125,3,FALSE)</f>
        <v>51</v>
      </c>
      <c r="C56" s="7" t="str">
        <f>VLOOKUP(A56,'[2]100m'!$A$6:$T$125,5,FALSE)</f>
        <v/>
      </c>
      <c r="D56" s="7">
        <f>VLOOKUP(A56,'[2]100m'!$A$6:$T$125,7,FALSE)</f>
        <v>20</v>
      </c>
      <c r="E56" s="7">
        <f>VLOOKUP(A56,'[2]100m'!$A$6:$T$125,10,FALSE)</f>
        <v>96</v>
      </c>
      <c r="F56" s="7" t="str">
        <f>VLOOKUP(A56,'[2]100m'!$A$6:$T$125,12,FALSE)</f>
        <v>David OCHMAN</v>
      </c>
      <c r="G56" s="7" t="str">
        <f>VLOOKUP(A56,'[2]100m'!$A$6:$T$125,13,FALSE)</f>
        <v>Prostějov</v>
      </c>
      <c r="H56" s="8">
        <f>VLOOKUP(A56,'[2]100m'!$A$6:$T$125,14,FALSE)</f>
        <v>20.54</v>
      </c>
      <c r="I56" s="8">
        <f>VLOOKUP(A56,'[2]100m'!$A$6:$T$125,15,FALSE)</f>
        <v>99.99</v>
      </c>
      <c r="J56" s="8">
        <f>VLOOKUP(A56,'[2]100m'!$A$6:$T$125,16,FALSE)</f>
        <v>20.54</v>
      </c>
    </row>
    <row r="57" spans="1:10">
      <c r="A57">
        <v>52</v>
      </c>
      <c r="B57" s="7">
        <f>VLOOKUP(A57,'[2]100m'!$A$6:$T$125,3,FALSE)</f>
        <v>52</v>
      </c>
      <c r="C57" s="7" t="str">
        <f>VLOOKUP(A57,'[2]100m'!$A$6:$T$125,5,FALSE)</f>
        <v/>
      </c>
      <c r="D57" s="7">
        <f>VLOOKUP(A57,'[2]100m'!$A$6:$T$125,7,FALSE)</f>
        <v>21</v>
      </c>
      <c r="E57" s="7">
        <f>VLOOKUP(A57,'[2]100m'!$A$6:$T$125,10,FALSE)</f>
        <v>17</v>
      </c>
      <c r="F57" s="7" t="str">
        <f>VLOOKUP(A57,'[2]100m'!$A$6:$T$125,12,FALSE)</f>
        <v>Jakub ONDRUCH</v>
      </c>
      <c r="G57" s="7" t="str">
        <f>VLOOKUP(A57,'[2]100m'!$A$6:$T$125,13,FALSE)</f>
        <v>Šumperk</v>
      </c>
      <c r="H57" s="8">
        <f>VLOOKUP(A57,'[2]100m'!$A$6:$T$125,14,FALSE)</f>
        <v>23.17</v>
      </c>
      <c r="I57" s="8">
        <f>VLOOKUP(A57,'[2]100m'!$A$6:$T$125,15,FALSE)</f>
        <v>20.74</v>
      </c>
      <c r="J57" s="8">
        <f>VLOOKUP(A57,'[2]100m'!$A$6:$T$125,16,FALSE)</f>
        <v>20.74</v>
      </c>
    </row>
    <row r="58" spans="1:10">
      <c r="A58">
        <v>53</v>
      </c>
      <c r="B58" s="7">
        <f>VLOOKUP(A58,'[2]100m'!$A$6:$T$125,3,FALSE)</f>
        <v>53</v>
      </c>
      <c r="C58" s="7" t="str">
        <f>VLOOKUP(A58,'[2]100m'!$A$6:$T$125,5,FALSE)</f>
        <v/>
      </c>
      <c r="D58" s="7">
        <f>VLOOKUP(A58,'[2]100m'!$A$6:$T$125,7,FALSE)</f>
        <v>22</v>
      </c>
      <c r="E58" s="7">
        <f>VLOOKUP(A58,'[2]100m'!$A$6:$T$125,10,FALSE)</f>
        <v>58</v>
      </c>
      <c r="F58" s="7" t="str">
        <f>VLOOKUP(A58,'[2]100m'!$A$6:$T$125,12,FALSE)</f>
        <v>Ondřej PLESNÍK</v>
      </c>
      <c r="G58" s="7" t="str">
        <f>VLOOKUP(A58,'[2]100m'!$A$6:$T$125,13,FALSE)</f>
        <v>Přerov</v>
      </c>
      <c r="H58" s="8">
        <f>VLOOKUP(A58,'[2]100m'!$A$6:$T$125,14,FALSE)</f>
        <v>20.77</v>
      </c>
      <c r="I58" s="8">
        <f>VLOOKUP(A58,'[2]100m'!$A$6:$T$125,15,FALSE)</f>
        <v>20.9</v>
      </c>
      <c r="J58" s="8">
        <f>VLOOKUP(A58,'[2]100m'!$A$6:$T$125,16,FALSE)</f>
        <v>20.77</v>
      </c>
    </row>
    <row r="59" spans="1:10">
      <c r="A59">
        <v>54</v>
      </c>
      <c r="B59" s="7">
        <f>VLOOKUP(A59,'[2]100m'!$A$6:$T$125,3,FALSE)</f>
        <v>54</v>
      </c>
      <c r="C59" s="7">
        <f>VLOOKUP(A59,'[2]100m'!$A$6:$T$125,5,FALSE)</f>
        <v>26</v>
      </c>
      <c r="D59" s="7" t="str">
        <f>VLOOKUP(A59,'[2]100m'!$A$6:$T$125,7,FALSE)</f>
        <v/>
      </c>
      <c r="E59" s="7">
        <f>VLOOKUP(A59,'[2]100m'!$A$6:$T$125,10,FALSE)</f>
        <v>65</v>
      </c>
      <c r="F59" s="7" t="str">
        <f>VLOOKUP(A59,'[2]100m'!$A$6:$T$125,12,FALSE)</f>
        <v>Radomír KUBESA</v>
      </c>
      <c r="G59" s="7" t="str">
        <f>VLOOKUP(A59,'[2]100m'!$A$6:$T$125,13,FALSE)</f>
        <v>Opava</v>
      </c>
      <c r="H59" s="8">
        <f>VLOOKUP(A59,'[2]100m'!$A$6:$T$125,14,FALSE)</f>
        <v>21.15</v>
      </c>
      <c r="I59" s="8">
        <f>VLOOKUP(A59,'[2]100m'!$A$6:$T$125,15,FALSE)</f>
        <v>20.89</v>
      </c>
      <c r="J59" s="8">
        <f>VLOOKUP(A59,'[2]100m'!$A$6:$T$125,16,FALSE)</f>
        <v>20.89</v>
      </c>
    </row>
    <row r="60" spans="1:10">
      <c r="A60">
        <v>55</v>
      </c>
      <c r="B60" s="7">
        <f>VLOOKUP(A60,'[2]100m'!$A$6:$T$125,3,FALSE)</f>
        <v>55</v>
      </c>
      <c r="C60" s="7">
        <f>VLOOKUP(A60,'[2]100m'!$A$6:$T$125,5,FALSE)</f>
        <v>27</v>
      </c>
      <c r="D60" s="7" t="str">
        <f>VLOOKUP(A60,'[2]100m'!$A$6:$T$125,7,FALSE)</f>
        <v/>
      </c>
      <c r="E60" s="7">
        <f>VLOOKUP(A60,'[2]100m'!$A$6:$T$125,10,FALSE)</f>
        <v>27</v>
      </c>
      <c r="F60" s="7" t="str">
        <f>VLOOKUP(A60,'[2]100m'!$A$6:$T$125,12,FALSE)</f>
        <v>Jan MICHL-BERNÁRD</v>
      </c>
      <c r="G60" s="7" t="str">
        <f>VLOOKUP(A60,'[2]100m'!$A$6:$T$125,13,FALSE)</f>
        <v>Bruntál</v>
      </c>
      <c r="H60" s="8">
        <f>VLOOKUP(A60,'[2]100m'!$A$6:$T$125,14,FALSE)</f>
        <v>21.06</v>
      </c>
      <c r="I60" s="8">
        <f>VLOOKUP(A60,'[2]100m'!$A$6:$T$125,15,FALSE)</f>
        <v>99.99</v>
      </c>
      <c r="J60" s="8">
        <f>VLOOKUP(A60,'[2]100m'!$A$6:$T$125,16,FALSE)</f>
        <v>21.06</v>
      </c>
    </row>
    <row r="61" spans="1:10">
      <c r="A61">
        <v>56</v>
      </c>
      <c r="B61" s="7">
        <f>VLOOKUP(A61,'[2]100m'!$A$6:$T$125,3,FALSE)</f>
        <v>56</v>
      </c>
      <c r="C61" s="7">
        <f>VLOOKUP(A61,'[2]100m'!$A$6:$T$125,5,FALSE)</f>
        <v>28</v>
      </c>
      <c r="D61" s="7" t="str">
        <f>VLOOKUP(A61,'[2]100m'!$A$6:$T$125,7,FALSE)</f>
        <v/>
      </c>
      <c r="E61" s="7">
        <f>VLOOKUP(A61,'[2]100m'!$A$6:$T$125,10,FALSE)</f>
        <v>64</v>
      </c>
      <c r="F61" s="7" t="str">
        <f>VLOOKUP(A61,'[2]100m'!$A$6:$T$125,12,FALSE)</f>
        <v>Jan ČERNÝ</v>
      </c>
      <c r="G61" s="7" t="str">
        <f>VLOOKUP(A61,'[2]100m'!$A$6:$T$125,13,FALSE)</f>
        <v>Opava</v>
      </c>
      <c r="H61" s="8">
        <f>VLOOKUP(A61,'[2]100m'!$A$6:$T$125,14,FALSE)</f>
        <v>21.43</v>
      </c>
      <c r="I61" s="8">
        <f>VLOOKUP(A61,'[2]100m'!$A$6:$T$125,15,FALSE)</f>
        <v>21.21</v>
      </c>
      <c r="J61" s="8">
        <f>VLOOKUP(A61,'[2]100m'!$A$6:$T$125,16,FALSE)</f>
        <v>21.21</v>
      </c>
    </row>
    <row r="62" spans="1:10">
      <c r="A62">
        <v>57</v>
      </c>
      <c r="B62" s="7">
        <f>VLOOKUP(A62,'[2]100m'!$A$6:$T$125,3,FALSE)</f>
        <v>57</v>
      </c>
      <c r="C62" s="7" t="str">
        <f>VLOOKUP(A62,'[2]100m'!$A$6:$T$125,5,FALSE)</f>
        <v/>
      </c>
      <c r="D62" s="7">
        <f>VLOOKUP(A62,'[2]100m'!$A$6:$T$125,7,FALSE)</f>
        <v>23</v>
      </c>
      <c r="E62" s="7">
        <f>VLOOKUP(A62,'[2]100m'!$A$6:$T$125,10,FALSE)</f>
        <v>47</v>
      </c>
      <c r="F62" s="7" t="str">
        <f>VLOOKUP(A62,'[2]100m'!$A$6:$T$125,12,FALSE)</f>
        <v>Petr URBIŠ</v>
      </c>
      <c r="G62" s="7" t="str">
        <f>VLOOKUP(A62,'[2]100m'!$A$6:$T$125,13,FALSE)</f>
        <v>Frýdek-Místek</v>
      </c>
      <c r="H62" s="8">
        <f>VLOOKUP(A62,'[2]100m'!$A$6:$T$125,14,FALSE)</f>
        <v>22.5</v>
      </c>
      <c r="I62" s="8">
        <f>VLOOKUP(A62,'[2]100m'!$A$6:$T$125,15,FALSE)</f>
        <v>21.21</v>
      </c>
      <c r="J62" s="8">
        <f>VLOOKUP(A62,'[2]100m'!$A$6:$T$125,16,FALSE)</f>
        <v>21.21</v>
      </c>
    </row>
    <row r="63" spans="1:10">
      <c r="A63">
        <v>58</v>
      </c>
      <c r="B63" s="7">
        <f>VLOOKUP(A63,'[2]100m'!$A$6:$T$125,3,FALSE)</f>
        <v>58</v>
      </c>
      <c r="C63" s="7">
        <f>VLOOKUP(A63,'[2]100m'!$A$6:$T$125,5,FALSE)</f>
        <v>29</v>
      </c>
      <c r="D63" s="7" t="str">
        <f>VLOOKUP(A63,'[2]100m'!$A$6:$T$125,7,FALSE)</f>
        <v/>
      </c>
      <c r="E63" s="7">
        <f>VLOOKUP(A63,'[2]100m'!$A$6:$T$125,10,FALSE)</f>
        <v>63</v>
      </c>
      <c r="F63" s="7" t="str">
        <f>VLOOKUP(A63,'[2]100m'!$A$6:$T$125,12,FALSE)</f>
        <v>Aleš MARTINEK</v>
      </c>
      <c r="G63" s="7" t="str">
        <f>VLOOKUP(A63,'[2]100m'!$A$6:$T$125,13,FALSE)</f>
        <v>Opava</v>
      </c>
      <c r="H63" s="8">
        <f>VLOOKUP(A63,'[2]100m'!$A$6:$T$125,14,FALSE)</f>
        <v>99.99</v>
      </c>
      <c r="I63" s="8">
        <f>VLOOKUP(A63,'[2]100m'!$A$6:$T$125,15,FALSE)</f>
        <v>21.28</v>
      </c>
      <c r="J63" s="8">
        <f>VLOOKUP(A63,'[2]100m'!$A$6:$T$125,16,FALSE)</f>
        <v>21.28</v>
      </c>
    </row>
    <row r="64" spans="1:10">
      <c r="A64">
        <v>59</v>
      </c>
      <c r="B64" s="7">
        <f>VLOOKUP(A64,'[2]100m'!$A$6:$T$125,3,FALSE)</f>
        <v>59</v>
      </c>
      <c r="C64" s="7" t="str">
        <f>VLOOKUP(A64,'[2]100m'!$A$6:$T$125,5,FALSE)</f>
        <v/>
      </c>
      <c r="D64" s="7">
        <f>VLOOKUP(A64,'[2]100m'!$A$6:$T$125,7,FALSE)</f>
        <v>24</v>
      </c>
      <c r="E64" s="7">
        <f>VLOOKUP(A64,'[2]100m'!$A$6:$T$125,10,FALSE)</f>
        <v>18</v>
      </c>
      <c r="F64" s="7" t="str">
        <f>VLOOKUP(A64,'[2]100m'!$A$6:$T$125,12,FALSE)</f>
        <v>Jaroslav HÝBL</v>
      </c>
      <c r="G64" s="7" t="str">
        <f>VLOOKUP(A64,'[2]100m'!$A$6:$T$125,13,FALSE)</f>
        <v>Šumperk</v>
      </c>
      <c r="H64" s="8">
        <f>VLOOKUP(A64,'[2]100m'!$A$6:$T$125,14,FALSE)</f>
        <v>99.99</v>
      </c>
      <c r="I64" s="8">
        <f>VLOOKUP(A64,'[2]100m'!$A$6:$T$125,15,FALSE)</f>
        <v>21.35</v>
      </c>
      <c r="J64" s="8">
        <f>VLOOKUP(A64,'[2]100m'!$A$6:$T$125,16,FALSE)</f>
        <v>21.35</v>
      </c>
    </row>
    <row r="65" spans="1:10">
      <c r="A65">
        <v>60</v>
      </c>
      <c r="B65" s="7">
        <f>VLOOKUP(A65,'[2]100m'!$A$6:$T$125,3,FALSE)</f>
        <v>60</v>
      </c>
      <c r="C65" s="7" t="str">
        <f>VLOOKUP(A65,'[2]100m'!$A$6:$T$125,5,FALSE)</f>
        <v/>
      </c>
      <c r="D65" s="7">
        <f>VLOOKUP(A65,'[2]100m'!$A$6:$T$125,7,FALSE)</f>
        <v>25</v>
      </c>
      <c r="E65" s="7">
        <f>VLOOKUP(A65,'[2]100m'!$A$6:$T$125,10,FALSE)</f>
        <v>12</v>
      </c>
      <c r="F65" s="7" t="str">
        <f>VLOOKUP(A65,'[2]100m'!$A$6:$T$125,12,FALSE)</f>
        <v>Michal DRIEMER</v>
      </c>
      <c r="G65" s="7" t="str">
        <f>VLOOKUP(A65,'[2]100m'!$A$6:$T$125,13,FALSE)</f>
        <v>Šumperk</v>
      </c>
      <c r="H65" s="8">
        <f>VLOOKUP(A65,'[2]100m'!$A$6:$T$125,14,FALSE)</f>
        <v>21.47</v>
      </c>
      <c r="I65" s="8">
        <f>VLOOKUP(A65,'[2]100m'!$A$6:$T$125,15,FALSE)</f>
        <v>99.99</v>
      </c>
      <c r="J65" s="8">
        <f>VLOOKUP(A65,'[2]100m'!$A$6:$T$125,16,FALSE)</f>
        <v>21.47</v>
      </c>
    </row>
    <row r="66" spans="1:10">
      <c r="A66">
        <v>61</v>
      </c>
      <c r="B66" s="7">
        <f>VLOOKUP(A66,'[2]100m'!$A$6:$T$125,3,FALSE)</f>
        <v>61</v>
      </c>
      <c r="C66" s="7">
        <f>VLOOKUP(A66,'[2]100m'!$A$6:$T$125,5,FALSE)</f>
        <v>30</v>
      </c>
      <c r="D66" s="7" t="str">
        <f>VLOOKUP(A66,'[2]100m'!$A$6:$T$125,7,FALSE)</f>
        <v/>
      </c>
      <c r="E66" s="7">
        <f>VLOOKUP(A66,'[2]100m'!$A$6:$T$125,10,FALSE)</f>
        <v>29</v>
      </c>
      <c r="F66" s="7" t="str">
        <f>VLOOKUP(A66,'[2]100m'!$A$6:$T$125,12,FALSE)</f>
        <v>Ondřej CHALUPA</v>
      </c>
      <c r="G66" s="7" t="str">
        <f>VLOOKUP(A66,'[2]100m'!$A$6:$T$125,13,FALSE)</f>
        <v>Bruntál</v>
      </c>
      <c r="H66" s="8">
        <f>VLOOKUP(A66,'[2]100m'!$A$6:$T$125,14,FALSE)</f>
        <v>21.52</v>
      </c>
      <c r="I66" s="8">
        <f>VLOOKUP(A66,'[2]100m'!$A$6:$T$125,15,FALSE)</f>
        <v>21.55</v>
      </c>
      <c r="J66" s="8">
        <f>VLOOKUP(A66,'[2]100m'!$A$6:$T$125,16,FALSE)</f>
        <v>21.52</v>
      </c>
    </row>
    <row r="67" spans="1:10">
      <c r="A67">
        <v>62</v>
      </c>
      <c r="B67" s="7">
        <f>VLOOKUP(A67,'[2]100m'!$A$6:$T$125,3,FALSE)</f>
        <v>62</v>
      </c>
      <c r="C67" s="7" t="str">
        <f>VLOOKUP(A67,'[2]100m'!$A$6:$T$125,5,FALSE)</f>
        <v/>
      </c>
      <c r="D67" s="7">
        <f>VLOOKUP(A67,'[2]100m'!$A$6:$T$125,7,FALSE)</f>
        <v>26</v>
      </c>
      <c r="E67" s="7">
        <f>VLOOKUP(A67,'[2]100m'!$A$6:$T$125,10,FALSE)</f>
        <v>39</v>
      </c>
      <c r="F67" s="7" t="str">
        <f>VLOOKUP(A67,'[2]100m'!$A$6:$T$125,12,FALSE)</f>
        <v>Zdeněk ČURDA</v>
      </c>
      <c r="G67" s="7" t="str">
        <f>VLOOKUP(A67,'[2]100m'!$A$6:$T$125,13,FALSE)</f>
        <v>Olomouc</v>
      </c>
      <c r="H67" s="8">
        <f>VLOOKUP(A67,'[2]100m'!$A$6:$T$125,14,FALSE)</f>
        <v>31.01</v>
      </c>
      <c r="I67" s="8">
        <f>VLOOKUP(A67,'[2]100m'!$A$6:$T$125,15,FALSE)</f>
        <v>21.64</v>
      </c>
      <c r="J67" s="8">
        <f>VLOOKUP(A67,'[2]100m'!$A$6:$T$125,16,FALSE)</f>
        <v>21.64</v>
      </c>
    </row>
    <row r="68" spans="1:10">
      <c r="A68">
        <v>63</v>
      </c>
      <c r="B68" s="7">
        <f>VLOOKUP(A68,'[2]100m'!$A$6:$T$125,3,FALSE)</f>
        <v>63</v>
      </c>
      <c r="C68" s="7" t="str">
        <f>VLOOKUP(A68,'[2]100m'!$A$6:$T$125,5,FALSE)</f>
        <v/>
      </c>
      <c r="D68" s="7">
        <f>VLOOKUP(A68,'[2]100m'!$A$6:$T$125,7,FALSE)</f>
        <v>27</v>
      </c>
      <c r="E68" s="7">
        <f>VLOOKUP(A68,'[2]100m'!$A$6:$T$125,10,FALSE)</f>
        <v>93</v>
      </c>
      <c r="F68" s="7" t="str">
        <f>VLOOKUP(A68,'[2]100m'!$A$6:$T$125,12,FALSE)</f>
        <v>Jakub NEDOMA</v>
      </c>
      <c r="G68" s="7" t="str">
        <f>VLOOKUP(A68,'[2]100m'!$A$6:$T$125,13,FALSE)</f>
        <v>Prostějov</v>
      </c>
      <c r="H68" s="8">
        <f>VLOOKUP(A68,'[2]100m'!$A$6:$T$125,14,FALSE)</f>
        <v>99.99</v>
      </c>
      <c r="I68" s="8">
        <f>VLOOKUP(A68,'[2]100m'!$A$6:$T$125,15,FALSE)</f>
        <v>21.7</v>
      </c>
      <c r="J68" s="8">
        <f>VLOOKUP(A68,'[2]100m'!$A$6:$T$125,16,FALSE)</f>
        <v>21.7</v>
      </c>
    </row>
    <row r="69" spans="1:10">
      <c r="A69">
        <v>64</v>
      </c>
      <c r="B69" s="7">
        <f>VLOOKUP(A69,'[2]100m'!$A$6:$T$125,3,FALSE)</f>
        <v>64</v>
      </c>
      <c r="C69" s="7">
        <f>VLOOKUP(A69,'[2]100m'!$A$6:$T$125,5,FALSE)</f>
        <v>31</v>
      </c>
      <c r="D69" s="7" t="str">
        <f>VLOOKUP(A69,'[2]100m'!$A$6:$T$125,7,FALSE)</f>
        <v/>
      </c>
      <c r="E69" s="7">
        <f>VLOOKUP(A69,'[2]100m'!$A$6:$T$125,10,FALSE)</f>
        <v>86</v>
      </c>
      <c r="F69" s="7" t="str">
        <f>VLOOKUP(A69,'[2]100m'!$A$6:$T$125,12,FALSE)</f>
        <v>Lubomír ADAM</v>
      </c>
      <c r="G69" s="7" t="str">
        <f>VLOOKUP(A69,'[2]100m'!$A$6:$T$125,13,FALSE)</f>
        <v>Nový Jičín</v>
      </c>
      <c r="H69" s="8">
        <f>VLOOKUP(A69,'[2]100m'!$A$6:$T$125,14,FALSE)</f>
        <v>23.33</v>
      </c>
      <c r="I69" s="8">
        <f>VLOOKUP(A69,'[2]100m'!$A$6:$T$125,15,FALSE)</f>
        <v>21.79</v>
      </c>
      <c r="J69" s="8">
        <f>VLOOKUP(A69,'[2]100m'!$A$6:$T$125,16,FALSE)</f>
        <v>21.79</v>
      </c>
    </row>
    <row r="70" spans="1:10">
      <c r="A70">
        <v>65</v>
      </c>
      <c r="B70" s="7">
        <f>VLOOKUP(A70,'[2]100m'!$A$6:$T$125,3,FALSE)</f>
        <v>65</v>
      </c>
      <c r="C70" s="7">
        <f>VLOOKUP(A70,'[2]100m'!$A$6:$T$125,5,FALSE)</f>
        <v>32</v>
      </c>
      <c r="D70" s="7" t="str">
        <f>VLOOKUP(A70,'[2]100m'!$A$6:$T$125,7,FALSE)</f>
        <v/>
      </c>
      <c r="E70" s="7">
        <f>VLOOKUP(A70,'[2]100m'!$A$6:$T$125,10,FALSE)</f>
        <v>90</v>
      </c>
      <c r="F70" s="7" t="str">
        <f>VLOOKUP(A70,'[2]100m'!$A$6:$T$125,12,FALSE)</f>
        <v>Jiří ŠEVČÍK</v>
      </c>
      <c r="G70" s="7" t="str">
        <f>VLOOKUP(A70,'[2]100m'!$A$6:$T$125,13,FALSE)</f>
        <v>Nový Jičín</v>
      </c>
      <c r="H70" s="8">
        <f>VLOOKUP(A70,'[2]100m'!$A$6:$T$125,14,FALSE)</f>
        <v>27.03</v>
      </c>
      <c r="I70" s="8">
        <f>VLOOKUP(A70,'[2]100m'!$A$6:$T$125,15,FALSE)</f>
        <v>21.88</v>
      </c>
      <c r="J70" s="8">
        <f>VLOOKUP(A70,'[2]100m'!$A$6:$T$125,16,FALSE)</f>
        <v>21.88</v>
      </c>
    </row>
    <row r="71" spans="1:10">
      <c r="A71">
        <v>66</v>
      </c>
      <c r="B71" s="7">
        <f>VLOOKUP(A71,'[2]100m'!$A$6:$T$125,3,FALSE)</f>
        <v>66</v>
      </c>
      <c r="C71" s="7">
        <f>VLOOKUP(A71,'[2]100m'!$A$6:$T$125,5,FALSE)</f>
        <v>33</v>
      </c>
      <c r="D71" s="7" t="str">
        <f>VLOOKUP(A71,'[2]100m'!$A$6:$T$125,7,FALSE)</f>
        <v/>
      </c>
      <c r="E71" s="7">
        <f>VLOOKUP(A71,'[2]100m'!$A$6:$T$125,10,FALSE)</f>
        <v>81</v>
      </c>
      <c r="F71" s="7" t="str">
        <f>VLOOKUP(A71,'[2]100m'!$A$6:$T$125,12,FALSE)</f>
        <v>Tomáš SLÁDEČEK</v>
      </c>
      <c r="G71" s="7" t="str">
        <f>VLOOKUP(A71,'[2]100m'!$A$6:$T$125,13,FALSE)</f>
        <v>Nový Jičín</v>
      </c>
      <c r="H71" s="8">
        <f>VLOOKUP(A71,'[2]100m'!$A$6:$T$125,14,FALSE)</f>
        <v>21.92</v>
      </c>
      <c r="I71" s="8">
        <f>VLOOKUP(A71,'[2]100m'!$A$6:$T$125,15,FALSE)</f>
        <v>22.28</v>
      </c>
      <c r="J71" s="8">
        <f>VLOOKUP(A71,'[2]100m'!$A$6:$T$125,16,FALSE)</f>
        <v>21.92</v>
      </c>
    </row>
    <row r="72" spans="1:10">
      <c r="A72">
        <v>67</v>
      </c>
      <c r="B72" s="7">
        <f>VLOOKUP(A72,'[2]100m'!$A$6:$T$125,3,FALSE)</f>
        <v>67</v>
      </c>
      <c r="C72" s="7" t="str">
        <f>VLOOKUP(A72,'[2]100m'!$A$6:$T$125,5,FALSE)</f>
        <v/>
      </c>
      <c r="D72" s="7">
        <f>VLOOKUP(A72,'[2]100m'!$A$6:$T$125,7,FALSE)</f>
        <v>28</v>
      </c>
      <c r="E72" s="7">
        <f>VLOOKUP(A72,'[2]100m'!$A$6:$T$125,10,FALSE)</f>
        <v>48</v>
      </c>
      <c r="F72" s="7" t="str">
        <f>VLOOKUP(A72,'[2]100m'!$A$6:$T$125,12,FALSE)</f>
        <v>Pavel VONDRÁČEK</v>
      </c>
      <c r="G72" s="7" t="str">
        <f>VLOOKUP(A72,'[2]100m'!$A$6:$T$125,13,FALSE)</f>
        <v>Frýdek-Místek</v>
      </c>
      <c r="H72" s="8">
        <f>VLOOKUP(A72,'[2]100m'!$A$6:$T$125,14,FALSE)</f>
        <v>23.99</v>
      </c>
      <c r="I72" s="8">
        <f>VLOOKUP(A72,'[2]100m'!$A$6:$T$125,15,FALSE)</f>
        <v>22.08</v>
      </c>
      <c r="J72" s="8">
        <f>VLOOKUP(A72,'[2]100m'!$A$6:$T$125,16,FALSE)</f>
        <v>22.08</v>
      </c>
    </row>
    <row r="73" spans="1:10">
      <c r="A73">
        <v>68</v>
      </c>
      <c r="B73" s="7">
        <f>VLOOKUP(A73,'[2]100m'!$A$6:$T$125,3,FALSE)</f>
        <v>68</v>
      </c>
      <c r="C73" s="7" t="str">
        <f>VLOOKUP(A73,'[2]100m'!$A$6:$T$125,5,FALSE)</f>
        <v/>
      </c>
      <c r="D73" s="7">
        <f>VLOOKUP(A73,'[2]100m'!$A$6:$T$125,7,FALSE)</f>
        <v>29</v>
      </c>
      <c r="E73" s="7">
        <f>VLOOKUP(A73,'[2]100m'!$A$6:$T$125,10,FALSE)</f>
        <v>45</v>
      </c>
      <c r="F73" s="7" t="str">
        <f>VLOOKUP(A73,'[2]100m'!$A$6:$T$125,12,FALSE)</f>
        <v>Patrik KAROL</v>
      </c>
      <c r="G73" s="7" t="str">
        <f>VLOOKUP(A73,'[2]100m'!$A$6:$T$125,13,FALSE)</f>
        <v>Frýdek-Místek</v>
      </c>
      <c r="H73" s="8">
        <f>VLOOKUP(A73,'[2]100m'!$A$6:$T$125,14,FALSE)</f>
        <v>99.99</v>
      </c>
      <c r="I73" s="8">
        <f>VLOOKUP(A73,'[2]100m'!$A$6:$T$125,15,FALSE)</f>
        <v>22.14</v>
      </c>
      <c r="J73" s="8">
        <f>VLOOKUP(A73,'[2]100m'!$A$6:$T$125,16,FALSE)</f>
        <v>22.14</v>
      </c>
    </row>
    <row r="74" spans="1:10">
      <c r="A74">
        <v>69</v>
      </c>
      <c r="B74" s="7">
        <f>VLOOKUP(A74,'[2]100m'!$A$6:$T$125,3,FALSE)</f>
        <v>69</v>
      </c>
      <c r="C74" s="7" t="str">
        <f>VLOOKUP(A74,'[2]100m'!$A$6:$T$125,5,FALSE)</f>
        <v/>
      </c>
      <c r="D74" s="7">
        <f>VLOOKUP(A74,'[2]100m'!$A$6:$T$125,7,FALSE)</f>
        <v>30</v>
      </c>
      <c r="E74" s="7">
        <f>VLOOKUP(A74,'[2]100m'!$A$6:$T$125,10,FALSE)</f>
        <v>42</v>
      </c>
      <c r="F74" s="7" t="str">
        <f>VLOOKUP(A74,'[2]100m'!$A$6:$T$125,12,FALSE)</f>
        <v>David KRHOVJÁK</v>
      </c>
      <c r="G74" s="7" t="str">
        <f>VLOOKUP(A74,'[2]100m'!$A$6:$T$125,13,FALSE)</f>
        <v>Frýdek-Místek</v>
      </c>
      <c r="H74" s="8">
        <f>VLOOKUP(A74,'[2]100m'!$A$6:$T$125,14,FALSE)</f>
        <v>99.99</v>
      </c>
      <c r="I74" s="8">
        <f>VLOOKUP(A74,'[2]100m'!$A$6:$T$125,15,FALSE)</f>
        <v>22.4</v>
      </c>
      <c r="J74" s="8">
        <f>VLOOKUP(A74,'[2]100m'!$A$6:$T$125,16,FALSE)</f>
        <v>22.4</v>
      </c>
    </row>
    <row r="75" spans="1:10">
      <c r="A75">
        <v>70</v>
      </c>
      <c r="B75" s="7">
        <f>VLOOKUP(A75,'[2]100m'!$A$6:$T$125,3,FALSE)</f>
        <v>70</v>
      </c>
      <c r="C75" s="7" t="str">
        <f>VLOOKUP(A75,'[2]100m'!$A$6:$T$125,5,FALSE)</f>
        <v/>
      </c>
      <c r="D75" s="7">
        <f>VLOOKUP(A75,'[2]100m'!$A$6:$T$125,7,FALSE)</f>
        <v>31</v>
      </c>
      <c r="E75" s="7">
        <f>VLOOKUP(A75,'[2]100m'!$A$6:$T$125,10,FALSE)</f>
        <v>13</v>
      </c>
      <c r="F75" s="7" t="str">
        <f>VLOOKUP(A75,'[2]100m'!$A$6:$T$125,12,FALSE)</f>
        <v>Jiří PAVLŮ</v>
      </c>
      <c r="G75" s="7" t="str">
        <f>VLOOKUP(A75,'[2]100m'!$A$6:$T$125,13,FALSE)</f>
        <v>Šumperk</v>
      </c>
      <c r="H75" s="8">
        <f>VLOOKUP(A75,'[2]100m'!$A$6:$T$125,14,FALSE)</f>
        <v>24.3</v>
      </c>
      <c r="I75" s="8">
        <f>VLOOKUP(A75,'[2]100m'!$A$6:$T$125,15,FALSE)</f>
        <v>22.41</v>
      </c>
      <c r="J75" s="8">
        <f>VLOOKUP(A75,'[2]100m'!$A$6:$T$125,16,FALSE)</f>
        <v>22.41</v>
      </c>
    </row>
    <row r="76" spans="1:10">
      <c r="A76">
        <v>71</v>
      </c>
      <c r="B76" s="7">
        <f>VLOOKUP(A76,'[2]100m'!$A$6:$T$125,3,FALSE)</f>
        <v>71</v>
      </c>
      <c r="C76" s="7" t="str">
        <f>VLOOKUP(A76,'[2]100m'!$A$6:$T$125,5,FALSE)</f>
        <v/>
      </c>
      <c r="D76" s="7">
        <f>VLOOKUP(A76,'[2]100m'!$A$6:$T$125,7,FALSE)</f>
        <v>32</v>
      </c>
      <c r="E76" s="7">
        <f>VLOOKUP(A76,'[2]100m'!$A$6:$T$125,10,FALSE)</f>
        <v>14</v>
      </c>
      <c r="F76" s="7" t="str">
        <f>VLOOKUP(A76,'[2]100m'!$A$6:$T$125,12,FALSE)</f>
        <v>Jiří HÝBL</v>
      </c>
      <c r="G76" s="7" t="str">
        <f>VLOOKUP(A76,'[2]100m'!$A$6:$T$125,13,FALSE)</f>
        <v>Šumperk</v>
      </c>
      <c r="H76" s="8">
        <f>VLOOKUP(A76,'[2]100m'!$A$6:$T$125,14,FALSE)</f>
        <v>22.47</v>
      </c>
      <c r="I76" s="8">
        <f>VLOOKUP(A76,'[2]100m'!$A$6:$T$125,15,FALSE)</f>
        <v>27.14</v>
      </c>
      <c r="J76" s="8">
        <f>VLOOKUP(A76,'[2]100m'!$A$6:$T$125,16,FALSE)</f>
        <v>22.47</v>
      </c>
    </row>
    <row r="77" spans="1:10">
      <c r="A77">
        <v>72</v>
      </c>
      <c r="B77" s="7">
        <f>VLOOKUP(A77,'[2]100m'!$A$6:$T$125,3,FALSE)</f>
        <v>72</v>
      </c>
      <c r="C77" s="7">
        <f>VLOOKUP(A77,'[2]100m'!$A$6:$T$125,5,FALSE)</f>
        <v>34</v>
      </c>
      <c r="D77" s="7" t="str">
        <f>VLOOKUP(A77,'[2]100m'!$A$6:$T$125,7,FALSE)</f>
        <v/>
      </c>
      <c r="E77" s="7">
        <f>VLOOKUP(A77,'[2]100m'!$A$6:$T$125,10,FALSE)</f>
        <v>82</v>
      </c>
      <c r="F77" s="7" t="str">
        <f>VLOOKUP(A77,'[2]100m'!$A$6:$T$125,12,FALSE)</f>
        <v>Josef DORČÁK</v>
      </c>
      <c r="G77" s="7" t="str">
        <f>VLOOKUP(A77,'[2]100m'!$A$6:$T$125,13,FALSE)</f>
        <v>Nový Jičín</v>
      </c>
      <c r="H77" s="8">
        <f>VLOOKUP(A77,'[2]100m'!$A$6:$T$125,14,FALSE)</f>
        <v>99.99</v>
      </c>
      <c r="I77" s="8">
        <f>VLOOKUP(A77,'[2]100m'!$A$6:$T$125,15,FALSE)</f>
        <v>22.48</v>
      </c>
      <c r="J77" s="8">
        <f>VLOOKUP(A77,'[2]100m'!$A$6:$T$125,16,FALSE)</f>
        <v>22.48</v>
      </c>
    </row>
    <row r="78" spans="1:10">
      <c r="A78">
        <v>73</v>
      </c>
      <c r="B78" s="7">
        <f>VLOOKUP(A78,'[2]100m'!$A$6:$T$125,3,FALSE)</f>
        <v>73</v>
      </c>
      <c r="C78" s="7">
        <f>VLOOKUP(A78,'[2]100m'!$A$6:$T$125,5,FALSE)</f>
        <v>35</v>
      </c>
      <c r="D78" s="7" t="str">
        <f>VLOOKUP(A78,'[2]100m'!$A$6:$T$125,7,FALSE)</f>
        <v/>
      </c>
      <c r="E78" s="7">
        <f>VLOOKUP(A78,'[2]100m'!$A$6:$T$125,10,FALSE)</f>
        <v>25</v>
      </c>
      <c r="F78" s="7" t="str">
        <f>VLOOKUP(A78,'[2]100m'!$A$6:$T$125,12,FALSE)</f>
        <v>Michal TISOŇ</v>
      </c>
      <c r="G78" s="7" t="str">
        <f>VLOOKUP(A78,'[2]100m'!$A$6:$T$125,13,FALSE)</f>
        <v>Bruntál</v>
      </c>
      <c r="H78" s="8">
        <f>VLOOKUP(A78,'[2]100m'!$A$6:$T$125,14,FALSE)</f>
        <v>99.99</v>
      </c>
      <c r="I78" s="8">
        <f>VLOOKUP(A78,'[2]100m'!$A$6:$T$125,15,FALSE)</f>
        <v>22.52</v>
      </c>
      <c r="J78" s="8">
        <f>VLOOKUP(A78,'[2]100m'!$A$6:$T$125,16,FALSE)</f>
        <v>22.52</v>
      </c>
    </row>
    <row r="79" spans="1:10">
      <c r="A79">
        <v>74</v>
      </c>
      <c r="B79" s="7">
        <f>VLOOKUP(A79,'[2]100m'!$A$6:$T$125,3,FALSE)</f>
        <v>74</v>
      </c>
      <c r="C79" s="7">
        <f>VLOOKUP(A79,'[2]100m'!$A$6:$T$125,5,FALSE)</f>
        <v>36</v>
      </c>
      <c r="D79" s="7" t="str">
        <f>VLOOKUP(A79,'[2]100m'!$A$6:$T$125,7,FALSE)</f>
        <v/>
      </c>
      <c r="E79" s="7">
        <f>VLOOKUP(A79,'[2]100m'!$A$6:$T$125,10,FALSE)</f>
        <v>87</v>
      </c>
      <c r="F79" s="7" t="str">
        <f>VLOOKUP(A79,'[2]100m'!$A$6:$T$125,12,FALSE)</f>
        <v>Lukáš JELŠÍK</v>
      </c>
      <c r="G79" s="7" t="str">
        <f>VLOOKUP(A79,'[2]100m'!$A$6:$T$125,13,FALSE)</f>
        <v>Nový Jičín</v>
      </c>
      <c r="H79" s="8">
        <f>VLOOKUP(A79,'[2]100m'!$A$6:$T$125,14,FALSE)</f>
        <v>22.64</v>
      </c>
      <c r="I79" s="8">
        <f>VLOOKUP(A79,'[2]100m'!$A$6:$T$125,15,FALSE)</f>
        <v>99.99</v>
      </c>
      <c r="J79" s="8">
        <f>VLOOKUP(A79,'[2]100m'!$A$6:$T$125,16,FALSE)</f>
        <v>22.64</v>
      </c>
    </row>
    <row r="80" spans="1:10">
      <c r="A80">
        <v>75</v>
      </c>
      <c r="B80" s="7">
        <f>VLOOKUP(A80,'[2]100m'!$A$6:$T$125,3,FALSE)</f>
        <v>75</v>
      </c>
      <c r="C80" s="7" t="str">
        <f>VLOOKUP(A80,'[2]100m'!$A$6:$T$125,5,FALSE)</f>
        <v/>
      </c>
      <c r="D80" s="7">
        <f>VLOOKUP(A80,'[2]100m'!$A$6:$T$125,7,FALSE)</f>
        <v>33</v>
      </c>
      <c r="E80" s="7">
        <f>VLOOKUP(A80,'[2]100m'!$A$6:$T$125,10,FALSE)</f>
        <v>16</v>
      </c>
      <c r="F80" s="7" t="str">
        <f>VLOOKUP(A80,'[2]100m'!$A$6:$T$125,12,FALSE)</f>
        <v>Jiří ŠTÁBL</v>
      </c>
      <c r="G80" s="7" t="str">
        <f>VLOOKUP(A80,'[2]100m'!$A$6:$T$125,13,FALSE)</f>
        <v>Šumperk</v>
      </c>
      <c r="H80" s="8">
        <f>VLOOKUP(A80,'[2]100m'!$A$6:$T$125,14,FALSE)</f>
        <v>23.35</v>
      </c>
      <c r="I80" s="8">
        <f>VLOOKUP(A80,'[2]100m'!$A$6:$T$125,15,FALSE)</f>
        <v>22.97</v>
      </c>
      <c r="J80" s="8">
        <f>VLOOKUP(A80,'[2]100m'!$A$6:$T$125,16,FALSE)</f>
        <v>22.97</v>
      </c>
    </row>
    <row r="81" spans="1:10">
      <c r="A81">
        <v>76</v>
      </c>
      <c r="B81" s="7">
        <f>VLOOKUP(A81,'[2]100m'!$A$6:$T$125,3,FALSE)</f>
        <v>76</v>
      </c>
      <c r="C81" s="7">
        <f>VLOOKUP(A81,'[2]100m'!$A$6:$T$125,5,FALSE)</f>
        <v>37</v>
      </c>
      <c r="D81" s="7" t="str">
        <f>VLOOKUP(A81,'[2]100m'!$A$6:$T$125,7,FALSE)</f>
        <v/>
      </c>
      <c r="E81" s="7">
        <f>VLOOKUP(A81,'[2]100m'!$A$6:$T$125,10,FALSE)</f>
        <v>23</v>
      </c>
      <c r="F81" s="7" t="str">
        <f>VLOOKUP(A81,'[2]100m'!$A$6:$T$125,12,FALSE)</f>
        <v>Roman ŠIMEK</v>
      </c>
      <c r="G81" s="7" t="str">
        <f>VLOOKUP(A81,'[2]100m'!$A$6:$T$125,13,FALSE)</f>
        <v>Bruntál</v>
      </c>
      <c r="H81" s="8">
        <f>VLOOKUP(A81,'[2]100m'!$A$6:$T$125,14,FALSE)</f>
        <v>99.99</v>
      </c>
      <c r="I81" s="8">
        <f>VLOOKUP(A81,'[2]100m'!$A$6:$T$125,15,FALSE)</f>
        <v>23.01</v>
      </c>
      <c r="J81" s="8">
        <f>VLOOKUP(A81,'[2]100m'!$A$6:$T$125,16,FALSE)</f>
        <v>23.01</v>
      </c>
    </row>
    <row r="82" spans="1:10">
      <c r="A82">
        <v>77</v>
      </c>
      <c r="B82" s="7">
        <f>VLOOKUP(A82,'[2]100m'!$A$6:$T$125,3,FALSE)</f>
        <v>77</v>
      </c>
      <c r="C82" s="7" t="str">
        <f>VLOOKUP(A82,'[2]100m'!$A$6:$T$125,5,FALSE)</f>
        <v/>
      </c>
      <c r="D82" s="7">
        <f>VLOOKUP(A82,'[2]100m'!$A$6:$T$125,7,FALSE)</f>
        <v>34</v>
      </c>
      <c r="E82" s="7">
        <f>VLOOKUP(A82,'[2]100m'!$A$6:$T$125,10,FALSE)</f>
        <v>41</v>
      </c>
      <c r="F82" s="7" t="str">
        <f>VLOOKUP(A82,'[2]100m'!$A$6:$T$125,12,FALSE)</f>
        <v>Marek FUCIMAN</v>
      </c>
      <c r="G82" s="7" t="str">
        <f>VLOOKUP(A82,'[2]100m'!$A$6:$T$125,13,FALSE)</f>
        <v>Frýdek-Místek</v>
      </c>
      <c r="H82" s="8">
        <f>VLOOKUP(A82,'[2]100m'!$A$6:$T$125,14,FALSE)</f>
        <v>99.99</v>
      </c>
      <c r="I82" s="8">
        <f>VLOOKUP(A82,'[2]100m'!$A$6:$T$125,15,FALSE)</f>
        <v>23.14</v>
      </c>
      <c r="J82" s="8">
        <f>VLOOKUP(A82,'[2]100m'!$A$6:$T$125,16,FALSE)</f>
        <v>23.14</v>
      </c>
    </row>
    <row r="83" spans="1:10">
      <c r="A83">
        <v>78</v>
      </c>
      <c r="B83" s="7">
        <f>VLOOKUP(A83,'[2]100m'!$A$6:$T$125,3,FALSE)</f>
        <v>78</v>
      </c>
      <c r="C83" s="7">
        <f>VLOOKUP(A83,'[2]100m'!$A$6:$T$125,5,FALSE)</f>
        <v>38</v>
      </c>
      <c r="D83" s="7" t="str">
        <f>VLOOKUP(A83,'[2]100m'!$A$6:$T$125,7,FALSE)</f>
        <v/>
      </c>
      <c r="E83" s="7">
        <f>VLOOKUP(A83,'[2]100m'!$A$6:$T$125,10,FALSE)</f>
        <v>85</v>
      </c>
      <c r="F83" s="7" t="str">
        <f>VLOOKUP(A83,'[2]100m'!$A$6:$T$125,12,FALSE)</f>
        <v>Patrik JEDLIČKA</v>
      </c>
      <c r="G83" s="7" t="str">
        <f>VLOOKUP(A83,'[2]100m'!$A$6:$T$125,13,FALSE)</f>
        <v>Nový Jičín</v>
      </c>
      <c r="H83" s="8">
        <f>VLOOKUP(A83,'[2]100m'!$A$6:$T$125,14,FALSE)</f>
        <v>23.39</v>
      </c>
      <c r="I83" s="8">
        <f>VLOOKUP(A83,'[2]100m'!$A$6:$T$125,15,FALSE)</f>
        <v>24.74</v>
      </c>
      <c r="J83" s="8">
        <f>VLOOKUP(A83,'[2]100m'!$A$6:$T$125,16,FALSE)</f>
        <v>23.39</v>
      </c>
    </row>
    <row r="84" spans="1:10">
      <c r="A84">
        <v>79</v>
      </c>
      <c r="B84" s="7">
        <f>VLOOKUP(A84,'[2]100m'!$A$6:$T$125,3,FALSE)</f>
        <v>79</v>
      </c>
      <c r="C84" s="7" t="str">
        <f>VLOOKUP(A84,'[2]100m'!$A$6:$T$125,5,FALSE)</f>
        <v/>
      </c>
      <c r="D84" s="7" t="str">
        <f>VLOOKUP(A84,'[2]100m'!$A$6:$T$125,7,FALSE)</f>
        <v xml:space="preserve"> </v>
      </c>
      <c r="E84" s="7">
        <f>VLOOKUP(A84,'[2]100m'!$A$6:$T$125,10,FALSE)</f>
        <v>116</v>
      </c>
      <c r="F84" s="7" t="str">
        <f>VLOOKUP(A84,'[2]100m'!$A$6:$T$125,12,FALSE)</f>
        <v>Daniel RUCAREANU</v>
      </c>
      <c r="G84" s="7" t="str">
        <f>VLOOKUP(A84,'[2]100m'!$A$6:$T$125,13,FALSE)</f>
        <v>Călărași</v>
      </c>
      <c r="H84" s="8">
        <f>VLOOKUP(A84,'[2]100m'!$A$6:$T$125,14,FALSE)</f>
        <v>99.99</v>
      </c>
      <c r="I84" s="8">
        <f>VLOOKUP(A84,'[2]100m'!$A$6:$T$125,15,FALSE)</f>
        <v>23.48</v>
      </c>
      <c r="J84" s="8">
        <f>VLOOKUP(A84,'[2]100m'!$A$6:$T$125,16,FALSE)</f>
        <v>23.48</v>
      </c>
    </row>
    <row r="85" spans="1:10">
      <c r="A85">
        <v>80</v>
      </c>
      <c r="B85" s="7">
        <f>VLOOKUP(A85,'[2]100m'!$A$6:$T$125,3,FALSE)</f>
        <v>80</v>
      </c>
      <c r="C85" s="7" t="str">
        <f>VLOOKUP(A85,'[2]100m'!$A$6:$T$125,5,FALSE)</f>
        <v/>
      </c>
      <c r="D85" s="7">
        <f>VLOOKUP(A85,'[2]100m'!$A$6:$T$125,7,FALSE)</f>
        <v>35</v>
      </c>
      <c r="E85" s="7">
        <f>VLOOKUP(A85,'[2]100m'!$A$6:$T$125,10,FALSE)</f>
        <v>74</v>
      </c>
      <c r="F85" s="7" t="str">
        <f>VLOOKUP(A85,'[2]100m'!$A$6:$T$125,12,FALSE)</f>
        <v>Michal KUŽÍLEK</v>
      </c>
      <c r="G85" s="7" t="str">
        <f>VLOOKUP(A85,'[2]100m'!$A$6:$T$125,13,FALSE)</f>
        <v>Jeseník</v>
      </c>
      <c r="H85" s="8">
        <f>VLOOKUP(A85,'[2]100m'!$A$6:$T$125,14,FALSE)</f>
        <v>23.64</v>
      </c>
      <c r="I85" s="8">
        <f>VLOOKUP(A85,'[2]100m'!$A$6:$T$125,15,FALSE)</f>
        <v>99.99</v>
      </c>
      <c r="J85" s="8">
        <f>VLOOKUP(A85,'[2]100m'!$A$6:$T$125,16,FALSE)</f>
        <v>23.64</v>
      </c>
    </row>
    <row r="86" spans="1:10">
      <c r="A86">
        <v>81</v>
      </c>
      <c r="B86" s="7">
        <f>VLOOKUP(A86,'[2]100m'!$A$6:$T$125,3,FALSE)</f>
        <v>81</v>
      </c>
      <c r="C86" s="7" t="str">
        <f>VLOOKUP(A86,'[2]100m'!$A$6:$T$125,5,FALSE)</f>
        <v/>
      </c>
      <c r="D86" s="7">
        <f>VLOOKUP(A86,'[2]100m'!$A$6:$T$125,7,FALSE)</f>
        <v>36</v>
      </c>
      <c r="E86" s="7">
        <f>VLOOKUP(A86,'[2]100m'!$A$6:$T$125,10,FALSE)</f>
        <v>31</v>
      </c>
      <c r="F86" s="7" t="str">
        <f>VLOOKUP(A86,'[2]100m'!$A$6:$T$125,12,FALSE)</f>
        <v>Jan HLAVINKA</v>
      </c>
      <c r="G86" s="7" t="str">
        <f>VLOOKUP(A86,'[2]100m'!$A$6:$T$125,13,FALSE)</f>
        <v>Olomouc</v>
      </c>
      <c r="H86" s="8">
        <f>VLOOKUP(A86,'[2]100m'!$A$6:$T$125,14,FALSE)</f>
        <v>23.76</v>
      </c>
      <c r="I86" s="8">
        <f>VLOOKUP(A86,'[2]100m'!$A$6:$T$125,15,FALSE)</f>
        <v>23.77</v>
      </c>
      <c r="J86" s="8">
        <f>VLOOKUP(A86,'[2]100m'!$A$6:$T$125,16,FALSE)</f>
        <v>23.76</v>
      </c>
    </row>
    <row r="87" spans="1:10">
      <c r="A87">
        <v>82</v>
      </c>
      <c r="B87" s="7">
        <f>VLOOKUP(A87,'[2]100m'!$A$6:$T$125,3,FALSE)</f>
        <v>82</v>
      </c>
      <c r="C87" s="7" t="str">
        <f>VLOOKUP(A87,'[2]100m'!$A$6:$T$125,5,FALSE)</f>
        <v/>
      </c>
      <c r="D87" s="7">
        <f>VLOOKUP(A87,'[2]100m'!$A$6:$T$125,7,FALSE)</f>
        <v>37</v>
      </c>
      <c r="E87" s="7">
        <f>VLOOKUP(A87,'[2]100m'!$A$6:$T$125,10,FALSE)</f>
        <v>98</v>
      </c>
      <c r="F87" s="7" t="str">
        <f>VLOOKUP(A87,'[2]100m'!$A$6:$T$125,12,FALSE)</f>
        <v>Jiří POKOVBA</v>
      </c>
      <c r="G87" s="7" t="str">
        <f>VLOOKUP(A87,'[2]100m'!$A$6:$T$125,13,FALSE)</f>
        <v>Prostějov</v>
      </c>
      <c r="H87" s="8">
        <f>VLOOKUP(A87,'[2]100m'!$A$6:$T$125,14,FALSE)</f>
        <v>23.79</v>
      </c>
      <c r="I87" s="8">
        <f>VLOOKUP(A87,'[2]100m'!$A$6:$T$125,15,FALSE)</f>
        <v>99.99</v>
      </c>
      <c r="J87" s="8">
        <f>VLOOKUP(A87,'[2]100m'!$A$6:$T$125,16,FALSE)</f>
        <v>23.79</v>
      </c>
    </row>
    <row r="88" spans="1:10">
      <c r="A88">
        <v>83</v>
      </c>
      <c r="B88" s="7">
        <f>VLOOKUP(A88,'[2]100m'!$A$6:$T$125,3,FALSE)</f>
        <v>83</v>
      </c>
      <c r="C88" s="7">
        <f>VLOOKUP(A88,'[2]100m'!$A$6:$T$125,5,FALSE)</f>
        <v>39</v>
      </c>
      <c r="D88" s="7" t="str">
        <f>VLOOKUP(A88,'[2]100m'!$A$6:$T$125,7,FALSE)</f>
        <v/>
      </c>
      <c r="E88" s="7">
        <f>VLOOKUP(A88,'[2]100m'!$A$6:$T$125,10,FALSE)</f>
        <v>83</v>
      </c>
      <c r="F88" s="7" t="str">
        <f>VLOOKUP(A88,'[2]100m'!$A$6:$T$125,12,FALSE)</f>
        <v>Pavel ŽÍDEK</v>
      </c>
      <c r="G88" s="7" t="str">
        <f>VLOOKUP(A88,'[2]100m'!$A$6:$T$125,13,FALSE)</f>
        <v>Nový Jičín</v>
      </c>
      <c r="H88" s="8">
        <f>VLOOKUP(A88,'[2]100m'!$A$6:$T$125,14,FALSE)</f>
        <v>25.07</v>
      </c>
      <c r="I88" s="8">
        <f>VLOOKUP(A88,'[2]100m'!$A$6:$T$125,15,FALSE)</f>
        <v>23.9</v>
      </c>
      <c r="J88" s="8">
        <f>VLOOKUP(A88,'[2]100m'!$A$6:$T$125,16,FALSE)</f>
        <v>23.9</v>
      </c>
    </row>
    <row r="89" spans="1:10">
      <c r="A89">
        <v>84</v>
      </c>
      <c r="B89" s="7">
        <f>VLOOKUP(A89,'[2]100m'!$A$6:$T$125,3,FALSE)</f>
        <v>84</v>
      </c>
      <c r="C89" s="7" t="str">
        <f>VLOOKUP(A89,'[2]100m'!$A$6:$T$125,5,FALSE)</f>
        <v/>
      </c>
      <c r="D89" s="7">
        <f>VLOOKUP(A89,'[2]100m'!$A$6:$T$125,7,FALSE)</f>
        <v>38</v>
      </c>
      <c r="E89" s="7">
        <f>VLOOKUP(A89,'[2]100m'!$A$6:$T$125,10,FALSE)</f>
        <v>72</v>
      </c>
      <c r="F89" s="7" t="str">
        <f>VLOOKUP(A89,'[2]100m'!$A$6:$T$125,12,FALSE)</f>
        <v>Pavel ŠŤASTNÝ</v>
      </c>
      <c r="G89" s="7" t="str">
        <f>VLOOKUP(A89,'[2]100m'!$A$6:$T$125,13,FALSE)</f>
        <v>Jeseník</v>
      </c>
      <c r="H89" s="8">
        <f>VLOOKUP(A89,'[2]100m'!$A$6:$T$125,14,FALSE)</f>
        <v>24.2</v>
      </c>
      <c r="I89" s="8">
        <f>VLOOKUP(A89,'[2]100m'!$A$6:$T$125,15,FALSE)</f>
        <v>99.99</v>
      </c>
      <c r="J89" s="8">
        <f>VLOOKUP(A89,'[2]100m'!$A$6:$T$125,16,FALSE)</f>
        <v>24.2</v>
      </c>
    </row>
    <row r="90" spans="1:10">
      <c r="A90">
        <v>85</v>
      </c>
      <c r="B90" s="7">
        <f>VLOOKUP(A90,'[2]100m'!$A$6:$T$125,3,FALSE)</f>
        <v>85</v>
      </c>
      <c r="C90" s="7" t="str">
        <f>VLOOKUP(A90,'[2]100m'!$A$6:$T$125,5,FALSE)</f>
        <v/>
      </c>
      <c r="D90" s="7">
        <f>VLOOKUP(A90,'[2]100m'!$A$6:$T$125,7,FALSE)</f>
        <v>39</v>
      </c>
      <c r="E90" s="7">
        <f>VLOOKUP(A90,'[2]100m'!$A$6:$T$125,10,FALSE)</f>
        <v>71</v>
      </c>
      <c r="F90" s="7" t="str">
        <f>VLOOKUP(A90,'[2]100m'!$A$6:$T$125,12,FALSE)</f>
        <v>Aleš JURČÁK</v>
      </c>
      <c r="G90" s="7" t="str">
        <f>VLOOKUP(A90,'[2]100m'!$A$6:$T$125,13,FALSE)</f>
        <v>Jeseník</v>
      </c>
      <c r="H90" s="8">
        <f>VLOOKUP(A90,'[2]100m'!$A$6:$T$125,14,FALSE)</f>
        <v>26.29</v>
      </c>
      <c r="I90" s="8">
        <f>VLOOKUP(A90,'[2]100m'!$A$6:$T$125,15,FALSE)</f>
        <v>99.99</v>
      </c>
      <c r="J90" s="8">
        <f>VLOOKUP(A90,'[2]100m'!$A$6:$T$125,16,FALSE)</f>
        <v>26.29</v>
      </c>
    </row>
    <row r="91" spans="1:10">
      <c r="A91">
        <v>86</v>
      </c>
      <c r="B91" s="7">
        <f>VLOOKUP(A91,'[2]100m'!$A$6:$T$125,3,FALSE)</f>
        <v>86</v>
      </c>
      <c r="C91" s="7" t="str">
        <f>VLOOKUP(A91,'[2]100m'!$A$6:$T$125,5,FALSE)</f>
        <v/>
      </c>
      <c r="D91" s="7">
        <f>VLOOKUP(A91,'[2]100m'!$A$6:$T$125,7,FALSE)</f>
        <v>40</v>
      </c>
      <c r="E91" s="7">
        <f>VLOOKUP(A91,'[2]100m'!$A$6:$T$125,10,FALSE)</f>
        <v>91</v>
      </c>
      <c r="F91" s="7" t="str">
        <f>VLOOKUP(A91,'[2]100m'!$A$6:$T$125,12,FALSE)</f>
        <v>Jakub DOLEČEK</v>
      </c>
      <c r="G91" s="7" t="str">
        <f>VLOOKUP(A91,'[2]100m'!$A$6:$T$125,13,FALSE)</f>
        <v>Prostějov</v>
      </c>
      <c r="H91" s="8">
        <f>VLOOKUP(A91,'[2]100m'!$A$6:$T$125,14,FALSE)</f>
        <v>99.99</v>
      </c>
      <c r="I91" s="8">
        <f>VLOOKUP(A91,'[2]100m'!$A$6:$T$125,15,FALSE)</f>
        <v>26.99</v>
      </c>
      <c r="J91" s="8">
        <f>VLOOKUP(A91,'[2]100m'!$A$6:$T$125,16,FALSE)</f>
        <v>26.99</v>
      </c>
    </row>
    <row r="92" spans="1:10" hidden="1">
      <c r="A92">
        <v>87</v>
      </c>
      <c r="B92" s="7">
        <f>VLOOKUP(A92,'[2]100m'!$A$6:$T$125,3,FALSE)</f>
        <v>120</v>
      </c>
      <c r="C92" s="7">
        <f>VLOOKUP(A92,'[2]100m'!$A$6:$T$125,5,FALSE)</f>
        <v>40</v>
      </c>
      <c r="D92" s="7" t="str">
        <f>VLOOKUP(A92,'[2]100m'!$A$6:$T$125,7,FALSE)</f>
        <v/>
      </c>
      <c r="E92" s="7">
        <f>VLOOKUP(A92,'[2]100m'!$A$6:$T$125,10,FALSE)</f>
        <v>4</v>
      </c>
      <c r="F92" s="7" t="str">
        <f>VLOOKUP(A92,'[2]100m'!$A$6:$T$125,12,FALSE)</f>
        <v>neobsazen</v>
      </c>
      <c r="G92" s="7" t="str">
        <f>VLOOKUP(A92,'[2]100m'!$A$6:$T$125,13,FALSE)</f>
        <v>Karviná</v>
      </c>
      <c r="H92" s="8">
        <f>VLOOKUP(A92,'[2]100m'!$A$6:$T$125,14,FALSE)</f>
        <v>99.99</v>
      </c>
      <c r="I92" s="8">
        <f>VLOOKUP(A92,'[2]100m'!$A$6:$T$125,15,FALSE)</f>
        <v>99.99</v>
      </c>
      <c r="J92" s="8">
        <f>VLOOKUP(A92,'[2]100m'!$A$6:$T$125,16,FALSE)</f>
        <v>99.99</v>
      </c>
    </row>
    <row r="93" spans="1:10" hidden="1">
      <c r="A93">
        <v>88</v>
      </c>
      <c r="B93" s="7">
        <f>VLOOKUP(A93,'[2]100m'!$A$6:$T$125,3,FALSE)</f>
        <v>120</v>
      </c>
      <c r="C93" s="7">
        <f>VLOOKUP(A93,'[2]100m'!$A$6:$T$125,5,FALSE)</f>
        <v>40</v>
      </c>
      <c r="D93" s="7" t="str">
        <f>VLOOKUP(A93,'[2]100m'!$A$6:$T$125,7,FALSE)</f>
        <v/>
      </c>
      <c r="E93" s="7">
        <f>VLOOKUP(A93,'[2]100m'!$A$6:$T$125,10,FALSE)</f>
        <v>9</v>
      </c>
      <c r="F93" s="7" t="str">
        <f>VLOOKUP(A93,'[2]100m'!$A$6:$T$125,12,FALSE)</f>
        <v>Jaroslav HANZEL</v>
      </c>
      <c r="G93" s="7" t="str">
        <f>VLOOKUP(A93,'[2]100m'!$A$6:$T$125,13,FALSE)</f>
        <v>Karviná</v>
      </c>
      <c r="H93" s="8">
        <f>VLOOKUP(A93,'[2]100m'!$A$6:$T$125,14,FALSE)</f>
        <v>99.99</v>
      </c>
      <c r="I93" s="8">
        <f>VLOOKUP(A93,'[2]100m'!$A$6:$T$125,15,FALSE)</f>
        <v>99.99</v>
      </c>
      <c r="J93" s="8">
        <f>VLOOKUP(A93,'[2]100m'!$A$6:$T$125,16,FALSE)</f>
        <v>99.99</v>
      </c>
    </row>
    <row r="94" spans="1:10" hidden="1">
      <c r="A94">
        <v>89</v>
      </c>
      <c r="B94" s="7">
        <f>VLOOKUP(A94,'[2]100m'!$A$6:$T$125,3,FALSE)</f>
        <v>120</v>
      </c>
      <c r="C94" s="7" t="str">
        <f>VLOOKUP(A94,'[2]100m'!$A$6:$T$125,5,FALSE)</f>
        <v/>
      </c>
      <c r="D94" s="7">
        <f>VLOOKUP(A94,'[2]100m'!$A$6:$T$125,7,FALSE)</f>
        <v>41</v>
      </c>
      <c r="E94" s="7">
        <f>VLOOKUP(A94,'[2]100m'!$A$6:$T$125,10,FALSE)</f>
        <v>15</v>
      </c>
      <c r="F94" s="7" t="str">
        <f>VLOOKUP(A94,'[2]100m'!$A$6:$T$125,12,FALSE)</f>
        <v>Vítězslav RESNER</v>
      </c>
      <c r="G94" s="7" t="str">
        <f>VLOOKUP(A94,'[2]100m'!$A$6:$T$125,13,FALSE)</f>
        <v>Šumperk</v>
      </c>
      <c r="H94" s="8">
        <f>VLOOKUP(A94,'[2]100m'!$A$6:$T$125,14,FALSE)</f>
        <v>99.99</v>
      </c>
      <c r="I94" s="8">
        <f>VLOOKUP(A94,'[2]100m'!$A$6:$T$125,15,FALSE)</f>
        <v>99.99</v>
      </c>
      <c r="J94" s="8">
        <f>VLOOKUP(A94,'[2]100m'!$A$6:$T$125,16,FALSE)</f>
        <v>99.99</v>
      </c>
    </row>
    <row r="95" spans="1:10" hidden="1">
      <c r="A95">
        <v>90</v>
      </c>
      <c r="B95" s="7">
        <f>VLOOKUP(A95,'[2]100m'!$A$6:$T$125,3,FALSE)</f>
        <v>120</v>
      </c>
      <c r="C95" s="7" t="str">
        <f>VLOOKUP(A95,'[2]100m'!$A$6:$T$125,5,FALSE)</f>
        <v/>
      </c>
      <c r="D95" s="7">
        <f>VLOOKUP(A95,'[2]100m'!$A$6:$T$125,7,FALSE)</f>
        <v>41</v>
      </c>
      <c r="E95" s="7">
        <f>VLOOKUP(A95,'[2]100m'!$A$6:$T$125,10,FALSE)</f>
        <v>19</v>
      </c>
      <c r="F95" s="7" t="str">
        <f>VLOOKUP(A95,'[2]100m'!$A$6:$T$125,12,FALSE)</f>
        <v>neobsazen</v>
      </c>
      <c r="G95" s="7" t="str">
        <f>VLOOKUP(A95,'[2]100m'!$A$6:$T$125,13,FALSE)</f>
        <v>Šumperk</v>
      </c>
      <c r="H95" s="8">
        <f>VLOOKUP(A95,'[2]100m'!$A$6:$T$125,14,FALSE)</f>
        <v>99.99</v>
      </c>
      <c r="I95" s="8">
        <f>VLOOKUP(A95,'[2]100m'!$A$6:$T$125,15,FALSE)</f>
        <v>99.99</v>
      </c>
      <c r="J95" s="8">
        <f>VLOOKUP(A95,'[2]100m'!$A$6:$T$125,16,FALSE)</f>
        <v>99.99</v>
      </c>
    </row>
    <row r="96" spans="1:10" hidden="1">
      <c r="A96">
        <v>91</v>
      </c>
      <c r="B96" s="7">
        <f>VLOOKUP(A96,'[2]100m'!$A$6:$T$125,3,FALSE)</f>
        <v>120</v>
      </c>
      <c r="C96" s="7" t="str">
        <f>VLOOKUP(A96,'[2]100m'!$A$6:$T$125,5,FALSE)</f>
        <v/>
      </c>
      <c r="D96" s="7">
        <f>VLOOKUP(A96,'[2]100m'!$A$6:$T$125,7,FALSE)</f>
        <v>41</v>
      </c>
      <c r="E96" s="7">
        <f>VLOOKUP(A96,'[2]100m'!$A$6:$T$125,10,FALSE)</f>
        <v>20</v>
      </c>
      <c r="F96" s="7" t="str">
        <f>VLOOKUP(A96,'[2]100m'!$A$6:$T$125,12,FALSE)</f>
        <v>neobsazen</v>
      </c>
      <c r="G96" s="7" t="str">
        <f>VLOOKUP(A96,'[2]100m'!$A$6:$T$125,13,FALSE)</f>
        <v>Šumperk</v>
      </c>
      <c r="H96" s="8">
        <f>VLOOKUP(A96,'[2]100m'!$A$6:$T$125,14,FALSE)</f>
        <v>99.99</v>
      </c>
      <c r="I96" s="8">
        <f>VLOOKUP(A96,'[2]100m'!$A$6:$T$125,15,FALSE)</f>
        <v>99.99</v>
      </c>
      <c r="J96" s="8">
        <f>VLOOKUP(A96,'[2]100m'!$A$6:$T$125,16,FALSE)</f>
        <v>99.99</v>
      </c>
    </row>
    <row r="97" spans="1:10" hidden="1">
      <c r="A97">
        <v>92</v>
      </c>
      <c r="B97" s="7">
        <f>VLOOKUP(A97,'[2]100m'!$A$6:$T$125,3,FALSE)</f>
        <v>120</v>
      </c>
      <c r="C97" s="7">
        <f>VLOOKUP(A97,'[2]100m'!$A$6:$T$125,5,FALSE)</f>
        <v>40</v>
      </c>
      <c r="D97" s="7" t="str">
        <f>VLOOKUP(A97,'[2]100m'!$A$6:$T$125,7,FALSE)</f>
        <v/>
      </c>
      <c r="E97" s="7">
        <f>VLOOKUP(A97,'[2]100m'!$A$6:$T$125,10,FALSE)</f>
        <v>28</v>
      </c>
      <c r="F97" s="7" t="str">
        <f>VLOOKUP(A97,'[2]100m'!$A$6:$T$125,12,FALSE)</f>
        <v>neobsazen</v>
      </c>
      <c r="G97" s="7" t="str">
        <f>VLOOKUP(A97,'[2]100m'!$A$6:$T$125,13,FALSE)</f>
        <v>Bruntál</v>
      </c>
      <c r="H97" s="8">
        <f>VLOOKUP(A97,'[2]100m'!$A$6:$T$125,14,FALSE)</f>
        <v>99.99</v>
      </c>
      <c r="I97" s="8">
        <f>VLOOKUP(A97,'[2]100m'!$A$6:$T$125,15,FALSE)</f>
        <v>99.99</v>
      </c>
      <c r="J97" s="8">
        <f>VLOOKUP(A97,'[2]100m'!$A$6:$T$125,16,FALSE)</f>
        <v>99.99</v>
      </c>
    </row>
    <row r="98" spans="1:10" hidden="1">
      <c r="A98">
        <v>93</v>
      </c>
      <c r="B98" s="7">
        <f>VLOOKUP(A98,'[2]100m'!$A$6:$T$125,3,FALSE)</f>
        <v>120</v>
      </c>
      <c r="C98" s="7">
        <f>VLOOKUP(A98,'[2]100m'!$A$6:$T$125,5,FALSE)</f>
        <v>40</v>
      </c>
      <c r="D98" s="7" t="str">
        <f>VLOOKUP(A98,'[2]100m'!$A$6:$T$125,7,FALSE)</f>
        <v/>
      </c>
      <c r="E98" s="7">
        <f>VLOOKUP(A98,'[2]100m'!$A$6:$T$125,10,FALSE)</f>
        <v>30</v>
      </c>
      <c r="F98" s="7" t="str">
        <f>VLOOKUP(A98,'[2]100m'!$A$6:$T$125,12,FALSE)</f>
        <v>Tomáš BOXAN</v>
      </c>
      <c r="G98" s="7" t="str">
        <f>VLOOKUP(A98,'[2]100m'!$A$6:$T$125,13,FALSE)</f>
        <v>Bruntál</v>
      </c>
      <c r="H98" s="8">
        <f>VLOOKUP(A98,'[2]100m'!$A$6:$T$125,14,FALSE)</f>
        <v>99.99</v>
      </c>
      <c r="I98" s="8">
        <f>VLOOKUP(A98,'[2]100m'!$A$6:$T$125,15,FALSE)</f>
        <v>99.99</v>
      </c>
      <c r="J98" s="8">
        <f>VLOOKUP(A98,'[2]100m'!$A$6:$T$125,16,FALSE)</f>
        <v>99.99</v>
      </c>
    </row>
    <row r="99" spans="1:10" hidden="1">
      <c r="A99">
        <v>94</v>
      </c>
      <c r="B99" s="7">
        <f>VLOOKUP(A99,'[2]100m'!$A$6:$T$125,3,FALSE)</f>
        <v>120</v>
      </c>
      <c r="C99" s="7" t="str">
        <f>VLOOKUP(A99,'[2]100m'!$A$6:$T$125,5,FALSE)</f>
        <v/>
      </c>
      <c r="D99" s="7">
        <f>VLOOKUP(A99,'[2]100m'!$A$6:$T$125,7,FALSE)</f>
        <v>41</v>
      </c>
      <c r="E99" s="7">
        <f>VLOOKUP(A99,'[2]100m'!$A$6:$T$125,10,FALSE)</f>
        <v>32</v>
      </c>
      <c r="F99" s="7" t="str">
        <f>VLOOKUP(A99,'[2]100m'!$A$6:$T$125,12,FALSE)</f>
        <v>Tomáš OTRUBA</v>
      </c>
      <c r="G99" s="7" t="str">
        <f>VLOOKUP(A99,'[2]100m'!$A$6:$T$125,13,FALSE)</f>
        <v>Olomouc</v>
      </c>
      <c r="H99" s="8">
        <f>VLOOKUP(A99,'[2]100m'!$A$6:$T$125,14,FALSE)</f>
        <v>99.99</v>
      </c>
      <c r="I99" s="8">
        <f>VLOOKUP(A99,'[2]100m'!$A$6:$T$125,15,FALSE)</f>
        <v>99.99</v>
      </c>
      <c r="J99" s="8">
        <f>VLOOKUP(A99,'[2]100m'!$A$6:$T$125,16,FALSE)</f>
        <v>99.99</v>
      </c>
    </row>
    <row r="100" spans="1:10" hidden="1">
      <c r="A100">
        <v>95</v>
      </c>
      <c r="B100" s="7">
        <f>VLOOKUP(A100,'[2]100m'!$A$6:$T$125,3,FALSE)</f>
        <v>120</v>
      </c>
      <c r="C100" s="7" t="str">
        <f>VLOOKUP(A100,'[2]100m'!$A$6:$T$125,5,FALSE)</f>
        <v/>
      </c>
      <c r="D100" s="7">
        <f>VLOOKUP(A100,'[2]100m'!$A$6:$T$125,7,FALSE)</f>
        <v>41</v>
      </c>
      <c r="E100" s="7">
        <f>VLOOKUP(A100,'[2]100m'!$A$6:$T$125,10,FALSE)</f>
        <v>37</v>
      </c>
      <c r="F100" s="7" t="str">
        <f>VLOOKUP(A100,'[2]100m'!$A$6:$T$125,12,FALSE)</f>
        <v>Petr NAVRÁTIL</v>
      </c>
      <c r="G100" s="7" t="str">
        <f>VLOOKUP(A100,'[2]100m'!$A$6:$T$125,13,FALSE)</f>
        <v>Olomouc</v>
      </c>
      <c r="H100" s="8">
        <f>VLOOKUP(A100,'[2]100m'!$A$6:$T$125,14,FALSE)</f>
        <v>99.99</v>
      </c>
      <c r="I100" s="8">
        <f>VLOOKUP(A100,'[2]100m'!$A$6:$T$125,15,FALSE)</f>
        <v>99.99</v>
      </c>
      <c r="J100" s="8">
        <f>VLOOKUP(A100,'[2]100m'!$A$6:$T$125,16,FALSE)</f>
        <v>99.99</v>
      </c>
    </row>
    <row r="101" spans="1:10" hidden="1">
      <c r="A101">
        <v>96</v>
      </c>
      <c r="B101" s="7">
        <f>VLOOKUP(A101,'[2]100m'!$A$6:$T$125,3,FALSE)</f>
        <v>120</v>
      </c>
      <c r="C101" s="7" t="str">
        <f>VLOOKUP(A101,'[2]100m'!$A$6:$T$125,5,FALSE)</f>
        <v/>
      </c>
      <c r="D101" s="7">
        <f>VLOOKUP(A101,'[2]100m'!$A$6:$T$125,7,FALSE)</f>
        <v>41</v>
      </c>
      <c r="E101" s="7">
        <f>VLOOKUP(A101,'[2]100m'!$A$6:$T$125,10,FALSE)</f>
        <v>38</v>
      </c>
      <c r="F101" s="7" t="str">
        <f>VLOOKUP(A101,'[2]100m'!$A$6:$T$125,12,FALSE)</f>
        <v>Dalibor BLAŽEK</v>
      </c>
      <c r="G101" s="7" t="str">
        <f>VLOOKUP(A101,'[2]100m'!$A$6:$T$125,13,FALSE)</f>
        <v>Olomouc</v>
      </c>
      <c r="H101" s="8">
        <f>VLOOKUP(A101,'[2]100m'!$A$6:$T$125,14,FALSE)</f>
        <v>99.99</v>
      </c>
      <c r="I101" s="8">
        <f>VLOOKUP(A101,'[2]100m'!$A$6:$T$125,15,FALSE)</f>
        <v>99.99</v>
      </c>
      <c r="J101" s="8">
        <f>VLOOKUP(A101,'[2]100m'!$A$6:$T$125,16,FALSE)</f>
        <v>99.99</v>
      </c>
    </row>
    <row r="102" spans="1:10" hidden="1">
      <c r="A102">
        <v>97</v>
      </c>
      <c r="B102" s="7">
        <f>VLOOKUP(A102,'[2]100m'!$A$6:$T$125,3,FALSE)</f>
        <v>120</v>
      </c>
      <c r="C102" s="7" t="str">
        <f>VLOOKUP(A102,'[2]100m'!$A$6:$T$125,5,FALSE)</f>
        <v/>
      </c>
      <c r="D102" s="7">
        <f>VLOOKUP(A102,'[2]100m'!$A$6:$T$125,7,FALSE)</f>
        <v>41</v>
      </c>
      <c r="E102" s="7">
        <f>VLOOKUP(A102,'[2]100m'!$A$6:$T$125,10,FALSE)</f>
        <v>49</v>
      </c>
      <c r="F102" s="7" t="str">
        <f>VLOOKUP(A102,'[2]100m'!$A$6:$T$125,12,FALSE)</f>
        <v>David SEJKORA</v>
      </c>
      <c r="G102" s="7" t="str">
        <f>VLOOKUP(A102,'[2]100m'!$A$6:$T$125,13,FALSE)</f>
        <v>Frýdek-Místek</v>
      </c>
      <c r="H102" s="8">
        <f>VLOOKUP(A102,'[2]100m'!$A$6:$T$125,14,FALSE)</f>
        <v>99.99</v>
      </c>
      <c r="I102" s="8">
        <f>VLOOKUP(A102,'[2]100m'!$A$6:$T$125,15,FALSE)</f>
        <v>99.99</v>
      </c>
      <c r="J102" s="8">
        <f>VLOOKUP(A102,'[2]100m'!$A$6:$T$125,16,FALSE)</f>
        <v>99.99</v>
      </c>
    </row>
    <row r="103" spans="1:10" hidden="1">
      <c r="A103">
        <v>98</v>
      </c>
      <c r="B103" s="7">
        <f>VLOOKUP(A103,'[2]100m'!$A$6:$T$125,3,FALSE)</f>
        <v>120</v>
      </c>
      <c r="C103" s="7" t="str">
        <f>VLOOKUP(A103,'[2]100m'!$A$6:$T$125,5,FALSE)</f>
        <v/>
      </c>
      <c r="D103" s="7">
        <f>VLOOKUP(A103,'[2]100m'!$A$6:$T$125,7,FALSE)</f>
        <v>41</v>
      </c>
      <c r="E103" s="7">
        <f>VLOOKUP(A103,'[2]100m'!$A$6:$T$125,10,FALSE)</f>
        <v>50</v>
      </c>
      <c r="F103" s="7" t="str">
        <f>VLOOKUP(A103,'[2]100m'!$A$6:$T$125,12,FALSE)</f>
        <v>neobsazen</v>
      </c>
      <c r="G103" s="7" t="str">
        <f>VLOOKUP(A103,'[2]100m'!$A$6:$T$125,13,FALSE)</f>
        <v>Frýdek-Místek</v>
      </c>
      <c r="H103" s="8">
        <f>VLOOKUP(A103,'[2]100m'!$A$6:$T$125,14,FALSE)</f>
        <v>99.99</v>
      </c>
      <c r="I103" s="8">
        <f>VLOOKUP(A103,'[2]100m'!$A$6:$T$125,15,FALSE)</f>
        <v>99.99</v>
      </c>
      <c r="J103" s="8">
        <f>VLOOKUP(A103,'[2]100m'!$A$6:$T$125,16,FALSE)</f>
        <v>99.99</v>
      </c>
    </row>
    <row r="104" spans="1:10" hidden="1">
      <c r="A104">
        <v>99</v>
      </c>
      <c r="B104" s="7">
        <f>VLOOKUP(A104,'[2]100m'!$A$6:$T$125,3,FALSE)</f>
        <v>120</v>
      </c>
      <c r="C104" s="7" t="str">
        <f>VLOOKUP(A104,'[2]100m'!$A$6:$T$125,5,FALSE)</f>
        <v/>
      </c>
      <c r="D104" s="7">
        <f>VLOOKUP(A104,'[2]100m'!$A$6:$T$125,7,FALSE)</f>
        <v>41</v>
      </c>
      <c r="E104" s="7">
        <f>VLOOKUP(A104,'[2]100m'!$A$6:$T$125,10,FALSE)</f>
        <v>51</v>
      </c>
      <c r="F104" s="7" t="str">
        <f>VLOOKUP(A104,'[2]100m'!$A$6:$T$125,12,FALSE)</f>
        <v>Jaroslav ZEHNÁLEK</v>
      </c>
      <c r="G104" s="7" t="str">
        <f>VLOOKUP(A104,'[2]100m'!$A$6:$T$125,13,FALSE)</f>
        <v>Přerov</v>
      </c>
      <c r="H104" s="8">
        <f>VLOOKUP(A104,'[2]100m'!$A$6:$T$125,14,FALSE)</f>
        <v>99.99</v>
      </c>
      <c r="I104" s="8">
        <f>VLOOKUP(A104,'[2]100m'!$A$6:$T$125,15,FALSE)</f>
        <v>99.99</v>
      </c>
      <c r="J104" s="8">
        <f>VLOOKUP(A104,'[2]100m'!$A$6:$T$125,16,FALSE)</f>
        <v>99.99</v>
      </c>
    </row>
    <row r="105" spans="1:10" hidden="1">
      <c r="A105">
        <v>100</v>
      </c>
      <c r="B105" s="7">
        <f>VLOOKUP(A105,'[2]100m'!$A$6:$T$125,3,FALSE)</f>
        <v>120</v>
      </c>
      <c r="C105" s="7" t="str">
        <f>VLOOKUP(A105,'[2]100m'!$A$6:$T$125,5,FALSE)</f>
        <v/>
      </c>
      <c r="D105" s="7">
        <f>VLOOKUP(A105,'[2]100m'!$A$6:$T$125,7,FALSE)</f>
        <v>41</v>
      </c>
      <c r="E105" s="7">
        <f>VLOOKUP(A105,'[2]100m'!$A$6:$T$125,10,FALSE)</f>
        <v>59</v>
      </c>
      <c r="F105" s="7" t="str">
        <f>VLOOKUP(A105,'[2]100m'!$A$6:$T$125,12,FALSE)</f>
        <v>Zdeněk NAVRÁTIL</v>
      </c>
      <c r="G105" s="7" t="str">
        <f>VLOOKUP(A105,'[2]100m'!$A$6:$T$125,13,FALSE)</f>
        <v>Přerov</v>
      </c>
      <c r="H105" s="8">
        <f>VLOOKUP(A105,'[2]100m'!$A$6:$T$125,14,FALSE)</f>
        <v>99.99</v>
      </c>
      <c r="I105" s="8">
        <f>VLOOKUP(A105,'[2]100m'!$A$6:$T$125,15,FALSE)</f>
        <v>99.99</v>
      </c>
      <c r="J105" s="8">
        <f>VLOOKUP(A105,'[2]100m'!$A$6:$T$125,16,FALSE)</f>
        <v>99.99</v>
      </c>
    </row>
    <row r="106" spans="1:10" hidden="1">
      <c r="A106">
        <v>101</v>
      </c>
      <c r="B106" s="7">
        <f>VLOOKUP(A106,'[2]100m'!$A$6:$T$125,3,FALSE)</f>
        <v>120</v>
      </c>
      <c r="C106" s="7">
        <f>VLOOKUP(A106,'[2]100m'!$A$6:$T$125,5,FALSE)</f>
        <v>40</v>
      </c>
      <c r="D106" s="7" t="str">
        <f>VLOOKUP(A106,'[2]100m'!$A$6:$T$125,7,FALSE)</f>
        <v/>
      </c>
      <c r="E106" s="7">
        <f>VLOOKUP(A106,'[2]100m'!$A$6:$T$125,10,FALSE)</f>
        <v>62</v>
      </c>
      <c r="F106" s="7" t="str">
        <f>VLOOKUP(A106,'[2]100m'!$A$6:$T$125,12,FALSE)</f>
        <v>Jiří DRÁPAL</v>
      </c>
      <c r="G106" s="7" t="str">
        <f>VLOOKUP(A106,'[2]100m'!$A$6:$T$125,13,FALSE)</f>
        <v>Opava</v>
      </c>
      <c r="H106" s="8">
        <f>VLOOKUP(A106,'[2]100m'!$A$6:$T$125,14,FALSE)</f>
        <v>99.99</v>
      </c>
      <c r="I106" s="8">
        <f>VLOOKUP(A106,'[2]100m'!$A$6:$T$125,15,FALSE)</f>
        <v>99.99</v>
      </c>
      <c r="J106" s="8">
        <f>VLOOKUP(A106,'[2]100m'!$A$6:$T$125,16,FALSE)</f>
        <v>99.99</v>
      </c>
    </row>
    <row r="107" spans="1:10" hidden="1">
      <c r="A107">
        <v>102</v>
      </c>
      <c r="B107" s="7">
        <f>VLOOKUP(A107,'[2]100m'!$A$6:$T$125,3,FALSE)</f>
        <v>120</v>
      </c>
      <c r="C107" s="7">
        <f>VLOOKUP(A107,'[2]100m'!$A$6:$T$125,5,FALSE)</f>
        <v>40</v>
      </c>
      <c r="D107" s="7" t="str">
        <f>VLOOKUP(A107,'[2]100m'!$A$6:$T$125,7,FALSE)</f>
        <v/>
      </c>
      <c r="E107" s="7">
        <f>VLOOKUP(A107,'[2]100m'!$A$6:$T$125,10,FALSE)</f>
        <v>69</v>
      </c>
      <c r="F107" s="7" t="str">
        <f>VLOOKUP(A107,'[2]100m'!$A$6:$T$125,12,FALSE)</f>
        <v>Lukáš GLABASNIA</v>
      </c>
      <c r="G107" s="7" t="str">
        <f>VLOOKUP(A107,'[2]100m'!$A$6:$T$125,13,FALSE)</f>
        <v>Opava</v>
      </c>
      <c r="H107" s="8">
        <f>VLOOKUP(A107,'[2]100m'!$A$6:$T$125,14,FALSE)</f>
        <v>99.99</v>
      </c>
      <c r="I107" s="8">
        <f>VLOOKUP(A107,'[2]100m'!$A$6:$T$125,15,FALSE)</f>
        <v>99.99</v>
      </c>
      <c r="J107" s="8">
        <f>VLOOKUP(A107,'[2]100m'!$A$6:$T$125,16,FALSE)</f>
        <v>99.99</v>
      </c>
    </row>
    <row r="108" spans="1:10" hidden="1">
      <c r="A108">
        <v>103</v>
      </c>
      <c r="B108" s="7">
        <f>VLOOKUP(A108,'[2]100m'!$A$6:$T$125,3,FALSE)</f>
        <v>120</v>
      </c>
      <c r="C108" s="7" t="str">
        <f>VLOOKUP(A108,'[2]100m'!$A$6:$T$125,5,FALSE)</f>
        <v/>
      </c>
      <c r="D108" s="7">
        <f>VLOOKUP(A108,'[2]100m'!$A$6:$T$125,7,FALSE)</f>
        <v>41</v>
      </c>
      <c r="E108" s="7">
        <f>VLOOKUP(A108,'[2]100m'!$A$6:$T$125,10,FALSE)</f>
        <v>73</v>
      </c>
      <c r="F108" s="7" t="str">
        <f>VLOOKUP(A108,'[2]100m'!$A$6:$T$125,12,FALSE)</f>
        <v>Roman GROSIČ</v>
      </c>
      <c r="G108" s="7" t="str">
        <f>VLOOKUP(A108,'[2]100m'!$A$6:$T$125,13,FALSE)</f>
        <v>Jeseník</v>
      </c>
      <c r="H108" s="8">
        <f>VLOOKUP(A108,'[2]100m'!$A$6:$T$125,14,FALSE)</f>
        <v>99.99</v>
      </c>
      <c r="I108" s="8">
        <f>VLOOKUP(A108,'[2]100m'!$A$6:$T$125,15,FALSE)</f>
        <v>99.99</v>
      </c>
      <c r="J108" s="8">
        <f>VLOOKUP(A108,'[2]100m'!$A$6:$T$125,16,FALSE)</f>
        <v>99.99</v>
      </c>
    </row>
    <row r="109" spans="1:10" hidden="1">
      <c r="A109">
        <v>104</v>
      </c>
      <c r="B109" s="7">
        <f>VLOOKUP(A109,'[2]100m'!$A$6:$T$125,3,FALSE)</f>
        <v>120</v>
      </c>
      <c r="C109" s="7" t="str">
        <f>VLOOKUP(A109,'[2]100m'!$A$6:$T$125,5,FALSE)</f>
        <v/>
      </c>
      <c r="D109" s="7">
        <f>VLOOKUP(A109,'[2]100m'!$A$6:$T$125,7,FALSE)</f>
        <v>41</v>
      </c>
      <c r="E109" s="7">
        <f>VLOOKUP(A109,'[2]100m'!$A$6:$T$125,10,FALSE)</f>
        <v>75</v>
      </c>
      <c r="F109" s="7" t="str">
        <f>VLOOKUP(A109,'[2]100m'!$A$6:$T$125,12,FALSE)</f>
        <v>Marek ZÁHORSKÝ</v>
      </c>
      <c r="G109" s="7" t="str">
        <f>VLOOKUP(A109,'[2]100m'!$A$6:$T$125,13,FALSE)</f>
        <v>Jeseník</v>
      </c>
      <c r="H109" s="8">
        <f>VLOOKUP(A109,'[2]100m'!$A$6:$T$125,14,FALSE)</f>
        <v>99.99</v>
      </c>
      <c r="I109" s="8">
        <f>VLOOKUP(A109,'[2]100m'!$A$6:$T$125,15,FALSE)</f>
        <v>99.99</v>
      </c>
      <c r="J109" s="8">
        <f>VLOOKUP(A109,'[2]100m'!$A$6:$T$125,16,FALSE)</f>
        <v>99.99</v>
      </c>
    </row>
    <row r="110" spans="1:10" hidden="1">
      <c r="A110">
        <v>105</v>
      </c>
      <c r="B110" s="7">
        <f>VLOOKUP(A110,'[2]100m'!$A$6:$T$125,3,FALSE)</f>
        <v>120</v>
      </c>
      <c r="C110" s="7" t="str">
        <f>VLOOKUP(A110,'[2]100m'!$A$6:$T$125,5,FALSE)</f>
        <v/>
      </c>
      <c r="D110" s="7">
        <f>VLOOKUP(A110,'[2]100m'!$A$6:$T$125,7,FALSE)</f>
        <v>41</v>
      </c>
      <c r="E110" s="7">
        <f>VLOOKUP(A110,'[2]100m'!$A$6:$T$125,10,FALSE)</f>
        <v>76</v>
      </c>
      <c r="F110" s="7" t="str">
        <f>VLOOKUP(A110,'[2]100m'!$A$6:$T$125,12,FALSE)</f>
        <v>Milan SMATANA</v>
      </c>
      <c r="G110" s="7" t="str">
        <f>VLOOKUP(A110,'[2]100m'!$A$6:$T$125,13,FALSE)</f>
        <v>Jeseník</v>
      </c>
      <c r="H110" s="8">
        <f>VLOOKUP(A110,'[2]100m'!$A$6:$T$125,14,FALSE)</f>
        <v>99.99</v>
      </c>
      <c r="I110" s="8">
        <f>VLOOKUP(A110,'[2]100m'!$A$6:$T$125,15,FALSE)</f>
        <v>99.99</v>
      </c>
      <c r="J110" s="8">
        <f>VLOOKUP(A110,'[2]100m'!$A$6:$T$125,16,FALSE)</f>
        <v>99.99</v>
      </c>
    </row>
    <row r="111" spans="1:10" hidden="1">
      <c r="A111">
        <v>106</v>
      </c>
      <c r="B111" s="7">
        <f>VLOOKUP(A111,'[2]100m'!$A$6:$T$125,3,FALSE)</f>
        <v>120</v>
      </c>
      <c r="C111" s="7" t="str">
        <f>VLOOKUP(A111,'[2]100m'!$A$6:$T$125,5,FALSE)</f>
        <v/>
      </c>
      <c r="D111" s="7">
        <f>VLOOKUP(A111,'[2]100m'!$A$6:$T$125,7,FALSE)</f>
        <v>41</v>
      </c>
      <c r="E111" s="7">
        <f>VLOOKUP(A111,'[2]100m'!$A$6:$T$125,10,FALSE)</f>
        <v>77</v>
      </c>
      <c r="F111" s="7" t="str">
        <f>VLOOKUP(A111,'[2]100m'!$A$6:$T$125,12,FALSE)</f>
        <v>Martin DISTLER</v>
      </c>
      <c r="G111" s="7" t="str">
        <f>VLOOKUP(A111,'[2]100m'!$A$6:$T$125,13,FALSE)</f>
        <v>Jeseník</v>
      </c>
      <c r="H111" s="8">
        <f>VLOOKUP(A111,'[2]100m'!$A$6:$T$125,14,FALSE)</f>
        <v>99.99</v>
      </c>
      <c r="I111" s="8">
        <f>VLOOKUP(A111,'[2]100m'!$A$6:$T$125,15,FALSE)</f>
        <v>99.99</v>
      </c>
      <c r="J111" s="8">
        <f>VLOOKUP(A111,'[2]100m'!$A$6:$T$125,16,FALSE)</f>
        <v>99.99</v>
      </c>
    </row>
    <row r="112" spans="1:10" hidden="1">
      <c r="A112">
        <v>107</v>
      </c>
      <c r="B112" s="7">
        <f>VLOOKUP(A112,'[2]100m'!$A$6:$T$125,3,FALSE)</f>
        <v>120</v>
      </c>
      <c r="C112" s="7" t="str">
        <f>VLOOKUP(A112,'[2]100m'!$A$6:$T$125,5,FALSE)</f>
        <v/>
      </c>
      <c r="D112" s="7">
        <f>VLOOKUP(A112,'[2]100m'!$A$6:$T$125,7,FALSE)</f>
        <v>41</v>
      </c>
      <c r="E112" s="7">
        <f>VLOOKUP(A112,'[2]100m'!$A$6:$T$125,10,FALSE)</f>
        <v>78</v>
      </c>
      <c r="F112" s="7" t="str">
        <f>VLOOKUP(A112,'[2]100m'!$A$6:$T$125,12,FALSE)</f>
        <v>Martin SUROVÝCH</v>
      </c>
      <c r="G112" s="7" t="str">
        <f>VLOOKUP(A112,'[2]100m'!$A$6:$T$125,13,FALSE)</f>
        <v>Jeseník</v>
      </c>
      <c r="H112" s="8">
        <f>VLOOKUP(A112,'[2]100m'!$A$6:$T$125,14,FALSE)</f>
        <v>99.99</v>
      </c>
      <c r="I112" s="8">
        <f>VLOOKUP(A112,'[2]100m'!$A$6:$T$125,15,FALSE)</f>
        <v>99.99</v>
      </c>
      <c r="J112" s="8">
        <f>VLOOKUP(A112,'[2]100m'!$A$6:$T$125,16,FALSE)</f>
        <v>99.99</v>
      </c>
    </row>
    <row r="113" spans="1:10" hidden="1">
      <c r="A113">
        <v>108</v>
      </c>
      <c r="B113" s="7">
        <f>VLOOKUP(A113,'[2]100m'!$A$6:$T$125,3,FALSE)</f>
        <v>120</v>
      </c>
      <c r="C113" s="7" t="str">
        <f>VLOOKUP(A113,'[2]100m'!$A$6:$T$125,5,FALSE)</f>
        <v/>
      </c>
      <c r="D113" s="7">
        <f>VLOOKUP(A113,'[2]100m'!$A$6:$T$125,7,FALSE)</f>
        <v>41</v>
      </c>
      <c r="E113" s="7">
        <f>VLOOKUP(A113,'[2]100m'!$A$6:$T$125,10,FALSE)</f>
        <v>79</v>
      </c>
      <c r="F113" s="7" t="str">
        <f>VLOOKUP(A113,'[2]100m'!$A$6:$T$125,12,FALSE)</f>
        <v>Martin TONHAUSER</v>
      </c>
      <c r="G113" s="7" t="str">
        <f>VLOOKUP(A113,'[2]100m'!$A$6:$T$125,13,FALSE)</f>
        <v>Jeseník</v>
      </c>
      <c r="H113" s="8">
        <f>VLOOKUP(A113,'[2]100m'!$A$6:$T$125,14,FALSE)</f>
        <v>99.99</v>
      </c>
      <c r="I113" s="8">
        <f>VLOOKUP(A113,'[2]100m'!$A$6:$T$125,15,FALSE)</f>
        <v>99.99</v>
      </c>
      <c r="J113" s="8">
        <f>VLOOKUP(A113,'[2]100m'!$A$6:$T$125,16,FALSE)</f>
        <v>99.99</v>
      </c>
    </row>
    <row r="114" spans="1:10" hidden="1">
      <c r="A114">
        <v>109</v>
      </c>
      <c r="B114" s="7">
        <f>VLOOKUP(A114,'[2]100m'!$A$6:$T$125,3,FALSE)</f>
        <v>120</v>
      </c>
      <c r="C114" s="7" t="str">
        <f>VLOOKUP(A114,'[2]100m'!$A$6:$T$125,5,FALSE)</f>
        <v/>
      </c>
      <c r="D114" s="7">
        <f>VLOOKUP(A114,'[2]100m'!$A$6:$T$125,7,FALSE)</f>
        <v>41</v>
      </c>
      <c r="E114" s="7">
        <f>VLOOKUP(A114,'[2]100m'!$A$6:$T$125,10,FALSE)</f>
        <v>80</v>
      </c>
      <c r="F114" s="7" t="str">
        <f>VLOOKUP(A114,'[2]100m'!$A$6:$T$125,12,FALSE)</f>
        <v>Tomáš WADEL</v>
      </c>
      <c r="G114" s="7" t="str">
        <f>VLOOKUP(A114,'[2]100m'!$A$6:$T$125,13,FALSE)</f>
        <v>Jeseník</v>
      </c>
      <c r="H114" s="8">
        <f>VLOOKUP(A114,'[2]100m'!$A$6:$T$125,14,FALSE)</f>
        <v>99.99</v>
      </c>
      <c r="I114" s="8">
        <f>VLOOKUP(A114,'[2]100m'!$A$6:$T$125,15,FALSE)</f>
        <v>99.99</v>
      </c>
      <c r="J114" s="8">
        <f>VLOOKUP(A114,'[2]100m'!$A$6:$T$125,16,FALSE)</f>
        <v>99.99</v>
      </c>
    </row>
    <row r="115" spans="1:10" hidden="1">
      <c r="A115">
        <v>110</v>
      </c>
      <c r="B115" s="7">
        <f>VLOOKUP(A115,'[2]100m'!$A$6:$T$125,3,FALSE)</f>
        <v>120</v>
      </c>
      <c r="C115" s="7">
        <f>VLOOKUP(A115,'[2]100m'!$A$6:$T$125,5,FALSE)</f>
        <v>40</v>
      </c>
      <c r="D115" s="7" t="str">
        <f>VLOOKUP(A115,'[2]100m'!$A$6:$T$125,7,FALSE)</f>
        <v/>
      </c>
      <c r="E115" s="7">
        <f>VLOOKUP(A115,'[2]100m'!$A$6:$T$125,10,FALSE)</f>
        <v>88</v>
      </c>
      <c r="F115" s="7" t="str">
        <f>VLOOKUP(A115,'[2]100m'!$A$6:$T$125,12,FALSE)</f>
        <v>Pavel KROUPA</v>
      </c>
      <c r="G115" s="7" t="str">
        <f>VLOOKUP(A115,'[2]100m'!$A$6:$T$125,13,FALSE)</f>
        <v>Nový Jičín</v>
      </c>
      <c r="H115" s="8">
        <f>VLOOKUP(A115,'[2]100m'!$A$6:$T$125,14,FALSE)</f>
        <v>99.99</v>
      </c>
      <c r="I115" s="8">
        <f>VLOOKUP(A115,'[2]100m'!$A$6:$T$125,15,FALSE)</f>
        <v>99.99</v>
      </c>
      <c r="J115" s="8">
        <f>VLOOKUP(A115,'[2]100m'!$A$6:$T$125,16,FALSE)</f>
        <v>99.99</v>
      </c>
    </row>
    <row r="116" spans="1:10" hidden="1">
      <c r="A116">
        <v>111</v>
      </c>
      <c r="B116" s="7">
        <f>VLOOKUP(A116,'[2]100m'!$A$6:$T$125,3,FALSE)</f>
        <v>120</v>
      </c>
      <c r="C116" s="7">
        <f>VLOOKUP(A116,'[2]100m'!$A$6:$T$125,5,FALSE)</f>
        <v>40</v>
      </c>
      <c r="D116" s="7" t="str">
        <f>VLOOKUP(A116,'[2]100m'!$A$6:$T$125,7,FALSE)</f>
        <v/>
      </c>
      <c r="E116" s="7">
        <f>VLOOKUP(A116,'[2]100m'!$A$6:$T$125,10,FALSE)</f>
        <v>89</v>
      </c>
      <c r="F116" s="7" t="str">
        <f>VLOOKUP(A116,'[2]100m'!$A$6:$T$125,12,FALSE)</f>
        <v>Petr FIURÁŠEK</v>
      </c>
      <c r="G116" s="7" t="str">
        <f>VLOOKUP(A116,'[2]100m'!$A$6:$T$125,13,FALSE)</f>
        <v>Nový Jičín</v>
      </c>
      <c r="H116" s="8">
        <f>VLOOKUP(A116,'[2]100m'!$A$6:$T$125,14,FALSE)</f>
        <v>99.99</v>
      </c>
      <c r="I116" s="8">
        <f>VLOOKUP(A116,'[2]100m'!$A$6:$T$125,15,FALSE)</f>
        <v>99.99</v>
      </c>
      <c r="J116" s="8">
        <f>VLOOKUP(A116,'[2]100m'!$A$6:$T$125,16,FALSE)</f>
        <v>99.99</v>
      </c>
    </row>
    <row r="117" spans="1:10" hidden="1">
      <c r="A117">
        <v>112</v>
      </c>
      <c r="B117" s="7">
        <f>VLOOKUP(A117,'[2]100m'!$A$6:$T$125,3,FALSE)</f>
        <v>120</v>
      </c>
      <c r="C117" s="7" t="str">
        <f>VLOOKUP(A117,'[2]100m'!$A$6:$T$125,5,FALSE)</f>
        <v/>
      </c>
      <c r="D117" s="7">
        <f>VLOOKUP(A117,'[2]100m'!$A$6:$T$125,7,FALSE)</f>
        <v>41</v>
      </c>
      <c r="E117" s="7">
        <f>VLOOKUP(A117,'[2]100m'!$A$6:$T$125,10,FALSE)</f>
        <v>97</v>
      </c>
      <c r="F117" s="7" t="str">
        <f>VLOOKUP(A117,'[2]100m'!$A$6:$T$125,12,FALSE)</f>
        <v>Petr OŠLEJŠEK</v>
      </c>
      <c r="G117" s="7" t="str">
        <f>VLOOKUP(A117,'[2]100m'!$A$6:$T$125,13,FALSE)</f>
        <v>Prostějov</v>
      </c>
      <c r="H117" s="8">
        <f>VLOOKUP(A117,'[2]100m'!$A$6:$T$125,14,FALSE)</f>
        <v>99.99</v>
      </c>
      <c r="I117" s="8">
        <f>VLOOKUP(A117,'[2]100m'!$A$6:$T$125,15,FALSE)</f>
        <v>99.99</v>
      </c>
      <c r="J117" s="8">
        <f>VLOOKUP(A117,'[2]100m'!$A$6:$T$125,16,FALSE)</f>
        <v>99.99</v>
      </c>
    </row>
    <row r="118" spans="1:10" hidden="1">
      <c r="A118">
        <v>113</v>
      </c>
      <c r="B118" s="7">
        <f>VLOOKUP(A118,'[2]100m'!$A$6:$T$125,3,FALSE)</f>
        <v>120</v>
      </c>
      <c r="C118" s="7" t="str">
        <f>VLOOKUP(A118,'[2]100m'!$A$6:$T$125,5,FALSE)</f>
        <v/>
      </c>
      <c r="D118" s="7">
        <f>VLOOKUP(A118,'[2]100m'!$A$6:$T$125,7,FALSE)</f>
        <v>41</v>
      </c>
      <c r="E118" s="7">
        <f>VLOOKUP(A118,'[2]100m'!$A$6:$T$125,10,FALSE)</f>
        <v>99</v>
      </c>
      <c r="F118" s="7" t="str">
        <f>VLOOKUP(A118,'[2]100m'!$A$6:$T$125,12,FALSE)</f>
        <v>Robert JURÁK</v>
      </c>
      <c r="G118" s="7" t="str">
        <f>VLOOKUP(A118,'[2]100m'!$A$6:$T$125,13,FALSE)</f>
        <v>Prostějov</v>
      </c>
      <c r="H118" s="8">
        <f>VLOOKUP(A118,'[2]100m'!$A$6:$T$125,14,FALSE)</f>
        <v>99.99</v>
      </c>
      <c r="I118" s="8">
        <f>VLOOKUP(A118,'[2]100m'!$A$6:$T$125,15,FALSE)</f>
        <v>99.99</v>
      </c>
      <c r="J118" s="8">
        <f>VLOOKUP(A118,'[2]100m'!$A$6:$T$125,16,FALSE)</f>
        <v>99.99</v>
      </c>
    </row>
    <row r="119" spans="1:10" hidden="1">
      <c r="A119">
        <v>114</v>
      </c>
      <c r="B119" s="7">
        <f>VLOOKUP(A119,'[2]100m'!$A$6:$T$125,3,FALSE)</f>
        <v>120</v>
      </c>
      <c r="C119" s="7" t="str">
        <f>VLOOKUP(A119,'[2]100m'!$A$6:$T$125,5,FALSE)</f>
        <v/>
      </c>
      <c r="D119" s="7">
        <f>VLOOKUP(A119,'[2]100m'!$A$6:$T$125,7,FALSE)</f>
        <v>41</v>
      </c>
      <c r="E119" s="7">
        <f>VLOOKUP(A119,'[2]100m'!$A$6:$T$125,10,FALSE)</f>
        <v>100</v>
      </c>
      <c r="F119" s="7" t="str">
        <f>VLOOKUP(A119,'[2]100m'!$A$6:$T$125,12,FALSE)</f>
        <v>Radim LUKÁŠ</v>
      </c>
      <c r="G119" s="7" t="str">
        <f>VLOOKUP(A119,'[2]100m'!$A$6:$T$125,13,FALSE)</f>
        <v>Prostějov</v>
      </c>
      <c r="H119" s="8">
        <f>VLOOKUP(A119,'[2]100m'!$A$6:$T$125,14,FALSE)</f>
        <v>99.99</v>
      </c>
      <c r="I119" s="8">
        <f>VLOOKUP(A119,'[2]100m'!$A$6:$T$125,15,FALSE)</f>
        <v>99.99</v>
      </c>
      <c r="J119" s="8">
        <f>VLOOKUP(A119,'[2]100m'!$A$6:$T$125,16,FALSE)</f>
        <v>99.99</v>
      </c>
    </row>
    <row r="120" spans="1:10" hidden="1">
      <c r="A120">
        <v>115</v>
      </c>
      <c r="B120" s="7">
        <f>VLOOKUP(A120,'[2]100m'!$A$6:$T$125,3,FALSE)</f>
        <v>120</v>
      </c>
      <c r="C120" s="7">
        <f>VLOOKUP(A120,'[2]100m'!$A$6:$T$125,5,FALSE)</f>
        <v>40</v>
      </c>
      <c r="D120" s="7" t="str">
        <f>VLOOKUP(A120,'[2]100m'!$A$6:$T$125,7,FALSE)</f>
        <v/>
      </c>
      <c r="E120" s="7">
        <f>VLOOKUP(A120,'[2]100m'!$A$6:$T$125,10,FALSE)</f>
        <v>102</v>
      </c>
      <c r="F120" s="7" t="str">
        <f>VLOOKUP(A120,'[2]100m'!$A$6:$T$125,12,FALSE)</f>
        <v>Radim JUŘENA</v>
      </c>
      <c r="G120" s="7" t="str">
        <f>VLOOKUP(A120,'[2]100m'!$A$6:$T$125,13,FALSE)</f>
        <v>Ostrava</v>
      </c>
      <c r="H120" s="8">
        <f>VLOOKUP(A120,'[2]100m'!$A$6:$T$125,14,FALSE)</f>
        <v>99.99</v>
      </c>
      <c r="I120" s="8">
        <f>VLOOKUP(A120,'[2]100m'!$A$6:$T$125,15,FALSE)</f>
        <v>99.99</v>
      </c>
      <c r="J120" s="8">
        <f>VLOOKUP(A120,'[2]100m'!$A$6:$T$125,16,FALSE)</f>
        <v>99.99</v>
      </c>
    </row>
    <row r="121" spans="1:10" hidden="1">
      <c r="A121">
        <v>116</v>
      </c>
      <c r="B121" s="7">
        <f>VLOOKUP(A121,'[2]100m'!$A$6:$T$125,3,FALSE)</f>
        <v>120</v>
      </c>
      <c r="C121" s="7">
        <f>VLOOKUP(A121,'[2]100m'!$A$6:$T$125,5,FALSE)</f>
        <v>40</v>
      </c>
      <c r="D121" s="7" t="str">
        <f>VLOOKUP(A121,'[2]100m'!$A$6:$T$125,7,FALSE)</f>
        <v/>
      </c>
      <c r="E121" s="7">
        <f>VLOOKUP(A121,'[2]100m'!$A$6:$T$125,10,FALSE)</f>
        <v>108</v>
      </c>
      <c r="F121" s="7" t="str">
        <f>VLOOKUP(A121,'[2]100m'!$A$6:$T$125,12,FALSE)</f>
        <v>Milan ONDERKA</v>
      </c>
      <c r="G121" s="7" t="str">
        <f>VLOOKUP(A121,'[2]100m'!$A$6:$T$125,13,FALSE)</f>
        <v>Ostrava</v>
      </c>
      <c r="H121" s="8">
        <f>VLOOKUP(A121,'[2]100m'!$A$6:$T$125,14,FALSE)</f>
        <v>99.99</v>
      </c>
      <c r="I121" s="8">
        <f>VLOOKUP(A121,'[2]100m'!$A$6:$T$125,15,FALSE)</f>
        <v>99.99</v>
      </c>
      <c r="J121" s="8">
        <f>VLOOKUP(A121,'[2]100m'!$A$6:$T$125,16,FALSE)</f>
        <v>99.99</v>
      </c>
    </row>
    <row r="122" spans="1:10" hidden="1">
      <c r="A122">
        <v>117</v>
      </c>
      <c r="B122" s="7">
        <f>VLOOKUP(A122,'[2]100m'!$A$6:$T$125,3,FALSE)</f>
        <v>120</v>
      </c>
      <c r="C122" s="7">
        <f>VLOOKUP(A122,'[2]100m'!$A$6:$T$125,5,FALSE)</f>
        <v>40</v>
      </c>
      <c r="D122" s="7" t="str">
        <f>VLOOKUP(A122,'[2]100m'!$A$6:$T$125,7,FALSE)</f>
        <v/>
      </c>
      <c r="E122" s="7">
        <f>VLOOKUP(A122,'[2]100m'!$A$6:$T$125,10,FALSE)</f>
        <v>110</v>
      </c>
      <c r="F122" s="7" t="str">
        <f>VLOOKUP(A122,'[2]100m'!$A$6:$T$125,12,FALSE)</f>
        <v>Jakub ARVAI</v>
      </c>
      <c r="G122" s="7" t="str">
        <f>VLOOKUP(A122,'[2]100m'!$A$6:$T$125,13,FALSE)</f>
        <v>Ostrava</v>
      </c>
      <c r="H122" s="8">
        <f>VLOOKUP(A122,'[2]100m'!$A$6:$T$125,14,FALSE)</f>
        <v>99.99</v>
      </c>
      <c r="I122" s="8">
        <f>VLOOKUP(A122,'[2]100m'!$A$6:$T$125,15,FALSE)</f>
        <v>99.99</v>
      </c>
      <c r="J122" s="8">
        <f>VLOOKUP(A122,'[2]100m'!$A$6:$T$125,16,FALSE)</f>
        <v>99.99</v>
      </c>
    </row>
    <row r="123" spans="1:10" hidden="1">
      <c r="A123">
        <v>118</v>
      </c>
      <c r="B123" s="7">
        <f>VLOOKUP(A123,'[2]100m'!$A$6:$T$125,3,FALSE)</f>
        <v>120</v>
      </c>
      <c r="C123" s="7" t="str">
        <f>VLOOKUP(A123,'[2]100m'!$A$6:$T$125,5,FALSE)</f>
        <v/>
      </c>
      <c r="D123" s="7" t="str">
        <f>VLOOKUP(A123,'[2]100m'!$A$6:$T$125,7,FALSE)</f>
        <v xml:space="preserve"> </v>
      </c>
      <c r="E123" s="7">
        <f>VLOOKUP(A123,'[2]100m'!$A$6:$T$125,10,FALSE)</f>
        <v>117</v>
      </c>
      <c r="F123" s="7" t="str">
        <f>VLOOKUP(A123,'[2]100m'!$A$6:$T$125,12,FALSE)</f>
        <v>Nicusor DINU</v>
      </c>
      <c r="G123" s="7" t="str">
        <f>VLOOKUP(A123,'[2]100m'!$A$6:$T$125,13,FALSE)</f>
        <v>Călărași</v>
      </c>
      <c r="H123" s="8">
        <f>VLOOKUP(A123,'[2]100m'!$A$6:$T$125,14,FALSE)</f>
        <v>99.99</v>
      </c>
      <c r="I123" s="8">
        <f>VLOOKUP(A123,'[2]100m'!$A$6:$T$125,15,FALSE)</f>
        <v>99.99</v>
      </c>
      <c r="J123" s="8">
        <f>VLOOKUP(A123,'[2]100m'!$A$6:$T$125,16,FALSE)</f>
        <v>99.99</v>
      </c>
    </row>
    <row r="124" spans="1:10" hidden="1">
      <c r="A124">
        <v>119</v>
      </c>
      <c r="B124" s="7">
        <f>VLOOKUP(A124,'[2]100m'!$A$6:$T$125,3,FALSE)</f>
        <v>120</v>
      </c>
      <c r="C124" s="7" t="str">
        <f>VLOOKUP(A124,'[2]100m'!$A$6:$T$125,5,FALSE)</f>
        <v/>
      </c>
      <c r="D124" s="7" t="str">
        <f>VLOOKUP(A124,'[2]100m'!$A$6:$T$125,7,FALSE)</f>
        <v xml:space="preserve"> </v>
      </c>
      <c r="E124" s="7">
        <f>VLOOKUP(A124,'[2]100m'!$A$6:$T$125,10,FALSE)</f>
        <v>119</v>
      </c>
      <c r="F124" s="7" t="str">
        <f>VLOOKUP(A124,'[2]100m'!$A$6:$T$125,12,FALSE)</f>
        <v>Bogdan Constantin STEFAN</v>
      </c>
      <c r="G124" s="7" t="str">
        <f>VLOOKUP(A124,'[2]100m'!$A$6:$T$125,13,FALSE)</f>
        <v>Călărași</v>
      </c>
      <c r="H124" s="8">
        <f>VLOOKUP(A124,'[2]100m'!$A$6:$T$125,14,FALSE)</f>
        <v>99.99</v>
      </c>
      <c r="I124" s="8">
        <f>VLOOKUP(A124,'[2]100m'!$A$6:$T$125,15,FALSE)</f>
        <v>99.99</v>
      </c>
      <c r="J124" s="8">
        <f>VLOOKUP(A124,'[2]100m'!$A$6:$T$125,16,FALSE)</f>
        <v>99.99</v>
      </c>
    </row>
    <row r="125" spans="1:10" hidden="1">
      <c r="A125">
        <v>120</v>
      </c>
      <c r="B125" s="7">
        <f>VLOOKUP(A125,'[2]100m'!$A$6:$T$125,3,FALSE)</f>
        <v>120</v>
      </c>
      <c r="C125" s="7" t="str">
        <f>VLOOKUP(A125,'[2]100m'!$A$6:$T$125,5,FALSE)</f>
        <v/>
      </c>
      <c r="D125" s="7" t="str">
        <f>VLOOKUP(A125,'[2]100m'!$A$6:$T$125,7,FALSE)</f>
        <v xml:space="preserve"> </v>
      </c>
      <c r="E125" s="7">
        <f>VLOOKUP(A125,'[2]100m'!$A$6:$T$125,10,FALSE)</f>
        <v>120</v>
      </c>
      <c r="F125" s="7" t="str">
        <f>VLOOKUP(A125,'[2]100m'!$A$6:$T$125,12,FALSE)</f>
        <v>Stefanita POPESCU</v>
      </c>
      <c r="G125" s="7" t="str">
        <f>VLOOKUP(A125,'[2]100m'!$A$6:$T$125,13,FALSE)</f>
        <v>Călărași</v>
      </c>
      <c r="H125" s="8">
        <f>VLOOKUP(A125,'[2]100m'!$A$6:$T$125,14,FALSE)</f>
        <v>99.99</v>
      </c>
      <c r="I125" s="8">
        <f>VLOOKUP(A125,'[2]100m'!$A$6:$T$125,15,FALSE)</f>
        <v>99.99</v>
      </c>
      <c r="J125" s="8">
        <f>VLOOKUP(A125,'[2]100m'!$A$6:$T$125,16,FALSE)</f>
        <v>99.99</v>
      </c>
    </row>
    <row r="126" spans="1:10">
      <c r="H126" s="10"/>
      <c r="I126" s="10"/>
      <c r="J126" s="10"/>
    </row>
    <row r="127" spans="1:10">
      <c r="H127" s="10"/>
      <c r="I127" s="10"/>
      <c r="J127" s="10"/>
    </row>
    <row r="128" spans="1:10">
      <c r="H128" s="10"/>
      <c r="I128" s="10"/>
      <c r="J128" s="10"/>
    </row>
    <row r="129" spans="8:10">
      <c r="H129" s="10"/>
      <c r="I129" s="10"/>
      <c r="J129" s="10"/>
    </row>
    <row r="130" spans="8:10">
      <c r="H130" s="10"/>
      <c r="I130" s="10"/>
      <c r="J130" s="10"/>
    </row>
    <row r="131" spans="8:10">
      <c r="H131" s="10"/>
      <c r="I131" s="10"/>
      <c r="J131" s="10"/>
    </row>
    <row r="132" spans="8:10">
      <c r="H132" s="10"/>
      <c r="I132" s="10"/>
      <c r="J132" s="10"/>
    </row>
    <row r="133" spans="8:10">
      <c r="H133" s="10"/>
      <c r="I133" s="10"/>
      <c r="J133" s="10"/>
    </row>
    <row r="134" spans="8:10">
      <c r="H134" s="10"/>
      <c r="I134" s="10"/>
      <c r="J134" s="10"/>
    </row>
    <row r="135" spans="8:10">
      <c r="H135" s="10"/>
      <c r="I135" s="10"/>
      <c r="J135" s="10"/>
    </row>
    <row r="136" spans="8:10">
      <c r="H136" s="10"/>
      <c r="I136" s="10"/>
      <c r="J136" s="10"/>
    </row>
    <row r="137" spans="8:10">
      <c r="H137" s="10"/>
      <c r="I137" s="10"/>
      <c r="J137" s="10"/>
    </row>
    <row r="138" spans="8:10">
      <c r="H138" s="10"/>
      <c r="I138" s="10"/>
      <c r="J138" s="10"/>
    </row>
    <row r="139" spans="8:10">
      <c r="H139" s="10"/>
      <c r="I139" s="10"/>
      <c r="J139" s="10"/>
    </row>
    <row r="140" spans="8:10">
      <c r="H140" s="10"/>
      <c r="I140" s="10"/>
      <c r="J140" s="10"/>
    </row>
    <row r="141" spans="8:10">
      <c r="H141" s="10"/>
      <c r="I141" s="10"/>
      <c r="J141" s="10"/>
    </row>
    <row r="142" spans="8:10">
      <c r="H142" s="10"/>
      <c r="I142" s="10"/>
      <c r="J142" s="10"/>
    </row>
    <row r="143" spans="8:10">
      <c r="H143" s="10"/>
      <c r="I143" s="10"/>
      <c r="J143" s="10"/>
    </row>
    <row r="144" spans="8:10">
      <c r="H144" s="10"/>
      <c r="I144" s="10"/>
      <c r="J144" s="10"/>
    </row>
    <row r="145" spans="8:10">
      <c r="H145" s="10"/>
      <c r="I145" s="10"/>
      <c r="J145" s="10"/>
    </row>
    <row r="146" spans="8:10">
      <c r="H146" s="10"/>
      <c r="I146" s="10"/>
      <c r="J146" s="10"/>
    </row>
    <row r="147" spans="8:10">
      <c r="H147" s="10"/>
      <c r="I147" s="10"/>
      <c r="J147" s="10"/>
    </row>
    <row r="148" spans="8:10">
      <c r="H148" s="10"/>
      <c r="I148" s="10"/>
      <c r="J148" s="10"/>
    </row>
    <row r="149" spans="8:10">
      <c r="H149" s="10"/>
      <c r="I149" s="10"/>
      <c r="J149" s="10"/>
    </row>
    <row r="150" spans="8:10">
      <c r="H150" s="10"/>
      <c r="I150" s="10"/>
      <c r="J150" s="10"/>
    </row>
    <row r="151" spans="8:10">
      <c r="H151" s="10"/>
      <c r="I151" s="10"/>
      <c r="J151" s="10"/>
    </row>
    <row r="152" spans="8:10">
      <c r="H152" s="10"/>
      <c r="I152" s="10"/>
      <c r="J152" s="10"/>
    </row>
    <row r="153" spans="8:10">
      <c r="H153" s="10"/>
      <c r="I153" s="10"/>
      <c r="J153" s="10"/>
    </row>
    <row r="154" spans="8:10">
      <c r="H154" s="10"/>
      <c r="I154" s="10"/>
      <c r="J154" s="10"/>
    </row>
    <row r="155" spans="8:10">
      <c r="H155" s="10"/>
      <c r="I155" s="10"/>
      <c r="J155" s="10"/>
    </row>
    <row r="156" spans="8:10">
      <c r="H156" s="10"/>
      <c r="I156" s="10"/>
      <c r="J156" s="10"/>
    </row>
    <row r="157" spans="8:10">
      <c r="H157" s="10"/>
      <c r="I157" s="10"/>
      <c r="J157" s="10"/>
    </row>
    <row r="158" spans="8:10">
      <c r="H158" s="10"/>
      <c r="I158" s="10"/>
      <c r="J158" s="10"/>
    </row>
    <row r="159" spans="8:10">
      <c r="H159" s="10"/>
      <c r="I159" s="10"/>
      <c r="J159" s="10"/>
    </row>
    <row r="160" spans="8:10">
      <c r="H160" s="10"/>
      <c r="I160" s="10"/>
      <c r="J160" s="10"/>
    </row>
    <row r="161" spans="8:10">
      <c r="H161" s="10"/>
      <c r="I161" s="10"/>
      <c r="J161" s="10"/>
    </row>
    <row r="162" spans="8:10">
      <c r="H162" s="10"/>
      <c r="I162" s="10"/>
      <c r="J162" s="10"/>
    </row>
    <row r="163" spans="8:10">
      <c r="H163" s="10"/>
      <c r="I163" s="10"/>
      <c r="J163" s="10"/>
    </row>
    <row r="164" spans="8:10">
      <c r="H164" s="10"/>
      <c r="I164" s="10"/>
      <c r="J164" s="10"/>
    </row>
    <row r="165" spans="8:10">
      <c r="H165" s="10"/>
      <c r="I165" s="10"/>
      <c r="J165" s="10"/>
    </row>
    <row r="166" spans="8:10">
      <c r="H166" s="10"/>
      <c r="I166" s="10"/>
      <c r="J166" s="10"/>
    </row>
    <row r="167" spans="8:10">
      <c r="H167" s="10"/>
      <c r="I167" s="10"/>
      <c r="J167" s="10"/>
    </row>
    <row r="168" spans="8:10">
      <c r="H168" s="10"/>
      <c r="I168" s="10"/>
      <c r="J168" s="10"/>
    </row>
    <row r="169" spans="8:10">
      <c r="H169" s="10"/>
      <c r="I169" s="10"/>
      <c r="J169" s="10"/>
    </row>
    <row r="170" spans="8:10">
      <c r="H170" s="10"/>
      <c r="I170" s="10"/>
      <c r="J170" s="10"/>
    </row>
    <row r="171" spans="8:10">
      <c r="H171" s="10"/>
      <c r="I171" s="10"/>
      <c r="J171" s="10"/>
    </row>
    <row r="172" spans="8:10">
      <c r="H172" s="10"/>
      <c r="I172" s="10"/>
      <c r="J172" s="10"/>
    </row>
    <row r="173" spans="8:10">
      <c r="H173" s="10"/>
      <c r="I173" s="10"/>
      <c r="J173" s="10"/>
    </row>
    <row r="174" spans="8:10">
      <c r="H174" s="10"/>
      <c r="I174" s="10"/>
      <c r="J174" s="10"/>
    </row>
    <row r="175" spans="8:10">
      <c r="H175" s="10"/>
      <c r="I175" s="10"/>
      <c r="J175" s="10"/>
    </row>
    <row r="176" spans="8:10">
      <c r="H176" s="10"/>
      <c r="I176" s="10"/>
      <c r="J176" s="10"/>
    </row>
    <row r="177" spans="8:10">
      <c r="H177" s="10"/>
      <c r="I177" s="10"/>
      <c r="J177" s="10"/>
    </row>
    <row r="178" spans="8:10">
      <c r="H178" s="10"/>
      <c r="I178" s="10"/>
      <c r="J178" s="10"/>
    </row>
    <row r="179" spans="8:10">
      <c r="H179" s="10"/>
      <c r="I179" s="10"/>
      <c r="J179" s="10"/>
    </row>
    <row r="180" spans="8:10">
      <c r="H180" s="10"/>
      <c r="I180" s="10"/>
      <c r="J180" s="10"/>
    </row>
    <row r="181" spans="8:10">
      <c r="H181" s="10"/>
      <c r="I181" s="10"/>
      <c r="J181" s="10"/>
    </row>
    <row r="182" spans="8:10">
      <c r="H182" s="10"/>
      <c r="I182" s="10"/>
      <c r="J182" s="10"/>
    </row>
    <row r="183" spans="8:10">
      <c r="H183" s="10"/>
      <c r="I183" s="10"/>
      <c r="J183" s="10"/>
    </row>
    <row r="184" spans="8:10">
      <c r="H184" s="10"/>
      <c r="I184" s="10"/>
      <c r="J184" s="10"/>
    </row>
    <row r="185" spans="8:10">
      <c r="H185" s="10"/>
      <c r="I185" s="10"/>
      <c r="J185" s="10"/>
    </row>
    <row r="186" spans="8:10">
      <c r="H186" s="10"/>
      <c r="I186" s="10"/>
      <c r="J186" s="10"/>
    </row>
    <row r="187" spans="8:10">
      <c r="H187" s="10"/>
      <c r="I187" s="10"/>
      <c r="J187" s="10"/>
    </row>
    <row r="188" spans="8:10">
      <c r="H188" s="10"/>
      <c r="I188" s="10"/>
      <c r="J188" s="10"/>
    </row>
    <row r="189" spans="8:10">
      <c r="H189" s="10"/>
      <c r="I189" s="10"/>
      <c r="J189" s="10"/>
    </row>
    <row r="190" spans="8:10">
      <c r="H190" s="10"/>
      <c r="I190" s="10"/>
      <c r="J190" s="10"/>
    </row>
    <row r="191" spans="8:10">
      <c r="H191" s="10"/>
      <c r="I191" s="10"/>
      <c r="J191" s="10"/>
    </row>
    <row r="192" spans="8:10">
      <c r="H192" s="10"/>
      <c r="I192" s="10"/>
      <c r="J192" s="10"/>
    </row>
    <row r="193" spans="8:10">
      <c r="H193" s="10"/>
      <c r="I193" s="10"/>
      <c r="J193" s="10"/>
    </row>
    <row r="194" spans="8:10">
      <c r="H194" s="10"/>
      <c r="I194" s="10"/>
      <c r="J194" s="10"/>
    </row>
    <row r="195" spans="8:10">
      <c r="H195" s="10"/>
      <c r="I195" s="10"/>
      <c r="J195" s="10"/>
    </row>
    <row r="196" spans="8:10">
      <c r="H196" s="10"/>
      <c r="I196" s="10"/>
      <c r="J196" s="10"/>
    </row>
    <row r="197" spans="8:10">
      <c r="H197" s="10"/>
      <c r="I197" s="10"/>
      <c r="J197" s="10"/>
    </row>
  </sheetData>
  <autoFilter ref="B5:J115"/>
  <conditionalFormatting sqref="H6:J125">
    <cfRule type="cellIs" dxfId="5" priority="1" stopIfTrue="1" operator="equal">
      <formula>99.99</formula>
    </cfRule>
    <cfRule type="cellIs" dxfId="4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horizontalDpi="1200" verticalDpi="1200" r:id="rId1"/>
  <headerFooter alignWithMargins="0">
    <oddFooter>&amp;C&amp;P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25"/>
  <sheetViews>
    <sheetView topLeftCell="B22" workbookViewId="0">
      <selection activeCell="M10" sqref="M10"/>
    </sheetView>
  </sheetViews>
  <sheetFormatPr defaultRowHeight="12.75"/>
  <cols>
    <col min="1" max="1" width="6.85546875" hidden="1" customWidth="1"/>
    <col min="2" max="2" width="7.5703125" bestFit="1" customWidth="1"/>
    <col min="3" max="3" width="5.140625" bestFit="1" customWidth="1"/>
    <col min="4" max="4" width="4.85546875" bestFit="1" customWidth="1"/>
    <col min="5" max="5" width="4.5703125" bestFit="1" customWidth="1"/>
    <col min="6" max="6" width="25" bestFit="1" customWidth="1"/>
    <col min="7" max="7" width="18.42578125" customWidth="1"/>
  </cols>
  <sheetData>
    <row r="1" spans="1:10" ht="15.75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4"/>
      <c r="H4" s="1"/>
      <c r="I4" s="1"/>
    </row>
    <row r="5" spans="1:10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6" t="s">
        <v>11</v>
      </c>
      <c r="J5" s="5" t="s">
        <v>12</v>
      </c>
    </row>
    <row r="6" spans="1:10">
      <c r="A6">
        <v>1</v>
      </c>
      <c r="B6" s="7">
        <f>VLOOKUP(A6,[2]věž!$A$6:$P$125,3,FALSE)</f>
        <v>1</v>
      </c>
      <c r="C6" s="7">
        <f>VLOOKUP(A6,[2]věž!$A$6:$P$125,5,FALSE)</f>
        <v>1</v>
      </c>
      <c r="D6" s="7" t="str">
        <f>VLOOKUP(A6,[2]věž!$A$6:$P$125,7,FALSE)</f>
        <v/>
      </c>
      <c r="E6" s="7">
        <f>VLOOKUP(A6,[2]věž!$A$6:$P$125,10,FALSE)</f>
        <v>105</v>
      </c>
      <c r="F6" s="7" t="str">
        <f>VLOOKUP(A6,[2]věž!$A$6:$P$125,12,FALSE)</f>
        <v>Karel RYL</v>
      </c>
      <c r="G6" s="7" t="str">
        <f>VLOOKUP(A6,[2]věž!$A$6:$P$125,13,FALSE)</f>
        <v>Ostrava</v>
      </c>
      <c r="H6" s="8">
        <f>VLOOKUP(A6,[2]věž!$A$6:$P$125,14,FALSE)</f>
        <v>16.13</v>
      </c>
      <c r="I6" s="8">
        <f>VLOOKUP(A6,[2]věž!$A$6:$P$125,15,FALSE)</f>
        <v>13.92</v>
      </c>
      <c r="J6" s="8">
        <f>VLOOKUP(A6,[2]věž!$A$6:$P$125,16,FALSE)</f>
        <v>13.92</v>
      </c>
    </row>
    <row r="7" spans="1:10">
      <c r="A7">
        <v>2</v>
      </c>
      <c r="B7" s="7">
        <f>VLOOKUP(A7,[2]věž!$A$6:$P$125,3,FALSE)</f>
        <v>2</v>
      </c>
      <c r="C7" s="7">
        <f>VLOOKUP(A7,[2]věž!$A$6:$P$125,5,FALSE)</f>
        <v>2</v>
      </c>
      <c r="D7" s="7" t="str">
        <f>VLOOKUP(A7,[2]věž!$A$6:$P$125,7,FALSE)</f>
        <v/>
      </c>
      <c r="E7" s="7">
        <f>VLOOKUP(A7,[2]věž!$A$6:$P$125,10,FALSE)</f>
        <v>103</v>
      </c>
      <c r="F7" s="7" t="str">
        <f>VLOOKUP(A7,[2]věž!$A$6:$P$125,12,FALSE)</f>
        <v>Adam HRBÁČ</v>
      </c>
      <c r="G7" s="7" t="str">
        <f>VLOOKUP(A7,[2]věž!$A$6:$P$125,13,FALSE)</f>
        <v>Ostrava</v>
      </c>
      <c r="H7" s="8">
        <f>VLOOKUP(A7,[2]věž!$A$6:$P$125,14,FALSE)</f>
        <v>15.49</v>
      </c>
      <c r="I7" s="8">
        <f>VLOOKUP(A7,[2]věž!$A$6:$P$125,15,FALSE)</f>
        <v>14.31</v>
      </c>
      <c r="J7" s="8">
        <f>VLOOKUP(A7,[2]věž!$A$6:$P$125,16,FALSE)</f>
        <v>14.31</v>
      </c>
    </row>
    <row r="8" spans="1:10">
      <c r="A8">
        <v>3</v>
      </c>
      <c r="B8" s="108">
        <f>VLOOKUP(A8,[2]věž!$A$6:$P$125,3,FALSE)</f>
        <v>3</v>
      </c>
      <c r="C8" s="108">
        <f>VLOOKUP(A8,[2]věž!$A$6:$P$125,5,FALSE)</f>
        <v>3</v>
      </c>
      <c r="D8" s="108" t="str">
        <f>VLOOKUP(A8,[2]věž!$A$6:$P$125,7,FALSE)</f>
        <v/>
      </c>
      <c r="E8" s="108">
        <f>VLOOKUP(A8,[2]věž!$A$6:$P$125,10,FALSE)</f>
        <v>5</v>
      </c>
      <c r="F8" s="108" t="str">
        <f>VLOOKUP(A8,[2]věž!$A$6:$P$125,12,FALSE)</f>
        <v>Jiří MOTYKA</v>
      </c>
      <c r="G8" s="108" t="str">
        <f>VLOOKUP(A8,[2]věž!$A$6:$P$125,13,FALSE)</f>
        <v>Karviná</v>
      </c>
      <c r="H8" s="109">
        <f>VLOOKUP(A8,[2]věž!$A$6:$P$125,14,FALSE)</f>
        <v>14.83</v>
      </c>
      <c r="I8" s="109">
        <f>VLOOKUP(A8,[2]věž!$A$6:$P$125,15,FALSE)</f>
        <v>99.99</v>
      </c>
      <c r="J8" s="109">
        <f>VLOOKUP(A8,[2]věž!$A$6:$P$125,16,FALSE)</f>
        <v>14.83</v>
      </c>
    </row>
    <row r="9" spans="1:10">
      <c r="A9">
        <v>4</v>
      </c>
      <c r="B9" s="7">
        <f>VLOOKUP(A9,[2]věž!$A$6:$P$125,3,FALSE)</f>
        <v>4</v>
      </c>
      <c r="C9" s="7">
        <f>VLOOKUP(A9,[2]věž!$A$6:$P$125,5,FALSE)</f>
        <v>4</v>
      </c>
      <c r="D9" s="7" t="str">
        <f>VLOOKUP(A9,[2]věž!$A$6:$P$125,7,FALSE)</f>
        <v/>
      </c>
      <c r="E9" s="7">
        <f>VLOOKUP(A9,[2]věž!$A$6:$P$125,10,FALSE)</f>
        <v>101</v>
      </c>
      <c r="F9" s="7" t="str">
        <f>VLOOKUP(A9,[2]věž!$A$6:$P$125,12,FALSE)</f>
        <v>Kamil BEZRUČ</v>
      </c>
      <c r="G9" s="7" t="str">
        <f>VLOOKUP(A9,[2]věž!$A$6:$P$125,13,FALSE)</f>
        <v>Ostrava</v>
      </c>
      <c r="H9" s="8">
        <f>VLOOKUP(A9,[2]věž!$A$6:$P$125,14,FALSE)</f>
        <v>14.88</v>
      </c>
      <c r="I9" s="8">
        <f>VLOOKUP(A9,[2]věž!$A$6:$P$125,15,FALSE)</f>
        <v>14.97</v>
      </c>
      <c r="J9" s="8">
        <f>VLOOKUP(A9,[2]věž!$A$6:$P$125,16,FALSE)</f>
        <v>14.88</v>
      </c>
    </row>
    <row r="10" spans="1:10">
      <c r="A10">
        <v>5</v>
      </c>
      <c r="B10" s="7">
        <f>VLOOKUP(A10,[2]věž!$A$6:$P$125,3,FALSE)</f>
        <v>5</v>
      </c>
      <c r="C10" s="7" t="str">
        <f>VLOOKUP(A10,[2]věž!$A$6:$P$125,5,FALSE)</f>
        <v/>
      </c>
      <c r="D10" s="7">
        <f>VLOOKUP(A10,[2]věž!$A$6:$P$125,7,FALSE)</f>
        <v>1</v>
      </c>
      <c r="E10" s="7">
        <f>VLOOKUP(A10,[2]věž!$A$6:$P$125,10,FALSE)</f>
        <v>35</v>
      </c>
      <c r="F10" s="7" t="str">
        <f>VLOOKUP(A10,[2]věž!$A$6:$P$125,12,FALSE)</f>
        <v>Jaroslav ŽITNÝ</v>
      </c>
      <c r="G10" s="7" t="str">
        <f>VLOOKUP(A10,[2]věž!$A$6:$P$125,13,FALSE)</f>
        <v>Olomouc</v>
      </c>
      <c r="H10" s="8">
        <f>VLOOKUP(A10,[2]věž!$A$6:$P$125,14,FALSE)</f>
        <v>14.99</v>
      </c>
      <c r="I10" s="8">
        <f>VLOOKUP(A10,[2]věž!$A$6:$P$125,15,FALSE)</f>
        <v>15.28</v>
      </c>
      <c r="J10" s="8">
        <f>VLOOKUP(A10,[2]věž!$A$6:$P$125,16,FALSE)</f>
        <v>14.99</v>
      </c>
    </row>
    <row r="11" spans="1:10">
      <c r="A11">
        <v>6</v>
      </c>
      <c r="B11" s="7">
        <f>VLOOKUP(A11,[2]věž!$A$6:$P$125,3,FALSE)</f>
        <v>6</v>
      </c>
      <c r="C11" s="7">
        <f>VLOOKUP(A11,[2]věž!$A$6:$P$125,5,FALSE)</f>
        <v>5</v>
      </c>
      <c r="D11" s="7" t="str">
        <f>VLOOKUP(A11,[2]věž!$A$6:$P$125,7,FALSE)</f>
        <v/>
      </c>
      <c r="E11" s="7">
        <f>VLOOKUP(A11,[2]věž!$A$6:$P$125,10,FALSE)</f>
        <v>107</v>
      </c>
      <c r="F11" s="7" t="str">
        <f>VLOOKUP(A11,[2]věž!$A$6:$P$125,12,FALSE)</f>
        <v>Pavel KRPEC</v>
      </c>
      <c r="G11" s="7" t="str">
        <f>VLOOKUP(A11,[2]věž!$A$6:$P$125,13,FALSE)</f>
        <v>Ostrava</v>
      </c>
      <c r="H11" s="8">
        <f>VLOOKUP(A11,[2]věž!$A$6:$P$125,14,FALSE)</f>
        <v>15.55</v>
      </c>
      <c r="I11" s="8">
        <f>VLOOKUP(A11,[2]věž!$A$6:$P$125,15,FALSE)</f>
        <v>15.13</v>
      </c>
      <c r="J11" s="8">
        <f>VLOOKUP(A11,[2]věž!$A$6:$P$125,16,FALSE)</f>
        <v>15.13</v>
      </c>
    </row>
    <row r="12" spans="1:10">
      <c r="A12">
        <v>7</v>
      </c>
      <c r="B12" s="108">
        <f>VLOOKUP(A12,[2]věž!$A$6:$P$125,3,FALSE)</f>
        <v>7</v>
      </c>
      <c r="C12" s="108">
        <f>VLOOKUP(A12,[2]věž!$A$6:$P$125,5,FALSE)</f>
        <v>6</v>
      </c>
      <c r="D12" s="108" t="str">
        <f>VLOOKUP(A12,[2]věž!$A$6:$P$125,7,FALSE)</f>
        <v/>
      </c>
      <c r="E12" s="108">
        <f>VLOOKUP(A12,[2]věž!$A$6:$P$125,10,FALSE)</f>
        <v>6</v>
      </c>
      <c r="F12" s="108" t="str">
        <f>VLOOKUP(A12,[2]věž!$A$6:$P$125,12,FALSE)</f>
        <v>Jakub GRYČ</v>
      </c>
      <c r="G12" s="108" t="str">
        <f>VLOOKUP(A12,[2]věž!$A$6:$P$125,13,FALSE)</f>
        <v>Karviná</v>
      </c>
      <c r="H12" s="109">
        <f>VLOOKUP(A12,[2]věž!$A$6:$P$125,14,FALSE)</f>
        <v>15.24</v>
      </c>
      <c r="I12" s="109">
        <f>VLOOKUP(A12,[2]věž!$A$6:$P$125,15,FALSE)</f>
        <v>99.99</v>
      </c>
      <c r="J12" s="109">
        <f>VLOOKUP(A12,[2]věž!$A$6:$P$125,16,FALSE)</f>
        <v>15.24</v>
      </c>
    </row>
    <row r="13" spans="1:10">
      <c r="A13">
        <v>8</v>
      </c>
      <c r="B13" s="7">
        <f>VLOOKUP(A13,[2]věž!$A$6:$P$125,3,FALSE)</f>
        <v>8</v>
      </c>
      <c r="C13" s="7">
        <f>VLOOKUP(A13,[2]věž!$A$6:$P$125,5,FALSE)</f>
        <v>7</v>
      </c>
      <c r="D13" s="7" t="str">
        <f>VLOOKUP(A13,[2]věž!$A$6:$P$125,7,FALSE)</f>
        <v/>
      </c>
      <c r="E13" s="7">
        <f>VLOOKUP(A13,[2]věž!$A$6:$P$125,10,FALSE)</f>
        <v>106</v>
      </c>
      <c r="F13" s="7" t="str">
        <f>VLOOKUP(A13,[2]věž!$A$6:$P$125,12,FALSE)</f>
        <v>František KUNOVSKÝ</v>
      </c>
      <c r="G13" s="7" t="str">
        <f>VLOOKUP(A13,[2]věž!$A$6:$P$125,13,FALSE)</f>
        <v>Ostrava</v>
      </c>
      <c r="H13" s="8">
        <f>VLOOKUP(A13,[2]věž!$A$6:$P$125,14,FALSE)</f>
        <v>15.95</v>
      </c>
      <c r="I13" s="8">
        <f>VLOOKUP(A13,[2]věž!$A$6:$P$125,15,FALSE)</f>
        <v>15.34</v>
      </c>
      <c r="J13" s="8">
        <f>VLOOKUP(A13,[2]věž!$A$6:$P$125,16,FALSE)</f>
        <v>15.34</v>
      </c>
    </row>
    <row r="14" spans="1:10">
      <c r="A14">
        <v>9</v>
      </c>
      <c r="B14" s="7">
        <f>VLOOKUP(A14,[2]věž!$A$6:$P$125,3,FALSE)</f>
        <v>9</v>
      </c>
      <c r="C14" s="7" t="str">
        <f>VLOOKUP(A14,[2]věž!$A$6:$P$125,5,FALSE)</f>
        <v/>
      </c>
      <c r="D14" s="7" t="str">
        <f>VLOOKUP(A14,[2]věž!$A$6:$P$125,7,FALSE)</f>
        <v xml:space="preserve"> </v>
      </c>
      <c r="E14" s="7">
        <f>VLOOKUP(A14,[2]věž!$A$6:$P$125,10,FALSE)</f>
        <v>111</v>
      </c>
      <c r="F14" s="7" t="str">
        <f>VLOOKUP(A14,[2]věž!$A$6:$P$125,12,FALSE)</f>
        <v>Ionuţ Dumitru STOICIU</v>
      </c>
      <c r="G14" s="7" t="str">
        <f>VLOOKUP(A14,[2]věž!$A$6:$P$125,13,FALSE)</f>
        <v>Călărași</v>
      </c>
      <c r="H14" s="8">
        <f>VLOOKUP(A14,[2]věž!$A$6:$P$125,14,FALSE)</f>
        <v>17.84</v>
      </c>
      <c r="I14" s="8">
        <f>VLOOKUP(A14,[2]věž!$A$6:$P$125,15,FALSE)</f>
        <v>15.61</v>
      </c>
      <c r="J14" s="8">
        <f>VLOOKUP(A14,[2]věž!$A$6:$P$125,16,FALSE)</f>
        <v>15.61</v>
      </c>
    </row>
    <row r="15" spans="1:10">
      <c r="A15">
        <v>10</v>
      </c>
      <c r="B15" s="108">
        <f>VLOOKUP(A15,[2]věž!$A$6:$P$125,3,FALSE)</f>
        <v>10</v>
      </c>
      <c r="C15" s="108">
        <f>VLOOKUP(A15,[2]věž!$A$6:$P$125,5,FALSE)</f>
        <v>8</v>
      </c>
      <c r="D15" s="108" t="str">
        <f>VLOOKUP(A15,[2]věž!$A$6:$P$125,7,FALSE)</f>
        <v/>
      </c>
      <c r="E15" s="108">
        <f>VLOOKUP(A15,[2]věž!$A$6:$P$125,10,FALSE)</f>
        <v>3</v>
      </c>
      <c r="F15" s="108" t="str">
        <f>VLOOKUP(A15,[2]věž!$A$6:$P$125,12,FALSE)</f>
        <v>Šimon KUDRNA</v>
      </c>
      <c r="G15" s="108" t="str">
        <f>VLOOKUP(A15,[2]věž!$A$6:$P$125,13,FALSE)</f>
        <v>Karviná</v>
      </c>
      <c r="H15" s="109">
        <f>VLOOKUP(A15,[2]věž!$A$6:$P$125,14,FALSE)</f>
        <v>15.8</v>
      </c>
      <c r="I15" s="109">
        <f>VLOOKUP(A15,[2]věž!$A$6:$P$125,15,FALSE)</f>
        <v>15.63</v>
      </c>
      <c r="J15" s="109">
        <f>VLOOKUP(A15,[2]věž!$A$6:$P$125,16,FALSE)</f>
        <v>15.63</v>
      </c>
    </row>
    <row r="16" spans="1:10">
      <c r="A16">
        <v>11</v>
      </c>
      <c r="B16" s="7">
        <f>VLOOKUP(A16,[2]věž!$A$6:$P$125,3,FALSE)</f>
        <v>11</v>
      </c>
      <c r="C16" s="7" t="str">
        <f>VLOOKUP(A16,[2]věž!$A$6:$P$125,5,FALSE)</f>
        <v/>
      </c>
      <c r="D16" s="7">
        <f>VLOOKUP(A16,[2]věž!$A$6:$P$125,7,FALSE)</f>
        <v>2</v>
      </c>
      <c r="E16" s="7">
        <f>VLOOKUP(A16,[2]věž!$A$6:$P$125,10,FALSE)</f>
        <v>34</v>
      </c>
      <c r="F16" s="7" t="str">
        <f>VLOOKUP(A16,[2]věž!$A$6:$P$125,12,FALSE)</f>
        <v>Zbyněk HRADIL</v>
      </c>
      <c r="G16" s="7" t="str">
        <f>VLOOKUP(A16,[2]věž!$A$6:$P$125,13,FALSE)</f>
        <v>Olomouc</v>
      </c>
      <c r="H16" s="8">
        <f>VLOOKUP(A16,[2]věž!$A$6:$P$125,14,FALSE)</f>
        <v>16.16</v>
      </c>
      <c r="I16" s="8">
        <f>VLOOKUP(A16,[2]věž!$A$6:$P$125,15,FALSE)</f>
        <v>15.82</v>
      </c>
      <c r="J16" s="8">
        <f>VLOOKUP(A16,[2]věž!$A$6:$P$125,16,FALSE)</f>
        <v>15.82</v>
      </c>
    </row>
    <row r="17" spans="1:10">
      <c r="A17">
        <v>12</v>
      </c>
      <c r="B17" s="7">
        <f>VLOOKUP(A17,[2]věž!$A$6:$P$125,3,FALSE)</f>
        <v>12</v>
      </c>
      <c r="C17" s="7" t="str">
        <f>VLOOKUP(A17,[2]věž!$A$6:$P$125,5,FALSE)</f>
        <v/>
      </c>
      <c r="D17" s="7">
        <f>VLOOKUP(A17,[2]věž!$A$6:$P$125,7,FALSE)</f>
        <v>3</v>
      </c>
      <c r="E17" s="7">
        <f>VLOOKUP(A17,[2]věž!$A$6:$P$125,10,FALSE)</f>
        <v>56</v>
      </c>
      <c r="F17" s="7" t="str">
        <f>VLOOKUP(A17,[2]věž!$A$6:$P$125,12,FALSE)</f>
        <v>Marek BIA</v>
      </c>
      <c r="G17" s="7" t="str">
        <f>VLOOKUP(A17,[2]věž!$A$6:$P$125,13,FALSE)</f>
        <v>Přerov</v>
      </c>
      <c r="H17" s="8">
        <f>VLOOKUP(A17,[2]věž!$A$6:$P$125,14,FALSE)</f>
        <v>16.03</v>
      </c>
      <c r="I17" s="8">
        <f>VLOOKUP(A17,[2]věž!$A$6:$P$125,15,FALSE)</f>
        <v>15.87</v>
      </c>
      <c r="J17" s="8">
        <f>VLOOKUP(A17,[2]věž!$A$6:$P$125,16,FALSE)</f>
        <v>15.87</v>
      </c>
    </row>
    <row r="18" spans="1:10">
      <c r="A18">
        <v>13</v>
      </c>
      <c r="B18" s="7">
        <f>VLOOKUP(A18,[2]věž!$A$6:$P$125,3,FALSE)</f>
        <v>13</v>
      </c>
      <c r="C18" s="7" t="str">
        <f>VLOOKUP(A18,[2]věž!$A$6:$P$125,5,FALSE)</f>
        <v/>
      </c>
      <c r="D18" s="7">
        <f>VLOOKUP(A18,[2]věž!$A$6:$P$125,7,FALSE)</f>
        <v>4</v>
      </c>
      <c r="E18" s="7">
        <f>VLOOKUP(A18,[2]věž!$A$6:$P$125,10,FALSE)</f>
        <v>38</v>
      </c>
      <c r="F18" s="7" t="str">
        <f>VLOOKUP(A18,[2]věž!$A$6:$P$125,12,FALSE)</f>
        <v>Dalibor BLAŽEK</v>
      </c>
      <c r="G18" s="7" t="str">
        <f>VLOOKUP(A18,[2]věž!$A$6:$P$125,13,FALSE)</f>
        <v>Olomouc</v>
      </c>
      <c r="H18" s="8">
        <f>VLOOKUP(A18,[2]věž!$A$6:$P$125,14,FALSE)</f>
        <v>16.440000000000001</v>
      </c>
      <c r="I18" s="8">
        <f>VLOOKUP(A18,[2]věž!$A$6:$P$125,15,FALSE)</f>
        <v>16.149999999999999</v>
      </c>
      <c r="J18" s="8">
        <f>VLOOKUP(A18,[2]věž!$A$6:$P$125,16,FALSE)</f>
        <v>16.149999999999999</v>
      </c>
    </row>
    <row r="19" spans="1:10">
      <c r="A19">
        <v>14</v>
      </c>
      <c r="B19" s="108">
        <f>VLOOKUP(A19,[2]věž!$A$6:$P$125,3,FALSE)</f>
        <v>14</v>
      </c>
      <c r="C19" s="108">
        <f>VLOOKUP(A19,[2]věž!$A$6:$P$125,5,FALSE)</f>
        <v>9</v>
      </c>
      <c r="D19" s="108" t="str">
        <f>VLOOKUP(A19,[2]věž!$A$6:$P$125,7,FALSE)</f>
        <v/>
      </c>
      <c r="E19" s="108">
        <f>VLOOKUP(A19,[2]věž!$A$6:$P$125,10,FALSE)</f>
        <v>1</v>
      </c>
      <c r="F19" s="108" t="str">
        <f>VLOOKUP(A19,[2]věž!$A$6:$P$125,12,FALSE)</f>
        <v>David SIKORA</v>
      </c>
      <c r="G19" s="108" t="str">
        <f>VLOOKUP(A19,[2]věž!$A$6:$P$125,13,FALSE)</f>
        <v>Karviná</v>
      </c>
      <c r="H19" s="109">
        <f>VLOOKUP(A19,[2]věž!$A$6:$P$125,14,FALSE)</f>
        <v>16.350000000000001</v>
      </c>
      <c r="I19" s="109">
        <f>VLOOKUP(A19,[2]věž!$A$6:$P$125,15,FALSE)</f>
        <v>16.170000000000002</v>
      </c>
      <c r="J19" s="109">
        <f>VLOOKUP(A19,[2]věž!$A$6:$P$125,16,FALSE)</f>
        <v>16.170000000000002</v>
      </c>
    </row>
    <row r="20" spans="1:10">
      <c r="A20">
        <v>15</v>
      </c>
      <c r="B20" s="7">
        <f>VLOOKUP(A20,[2]věž!$A$6:$P$125,3,FALSE)</f>
        <v>15</v>
      </c>
      <c r="C20" s="7" t="str">
        <f>VLOOKUP(A20,[2]věž!$A$6:$P$125,5,FALSE)</f>
        <v/>
      </c>
      <c r="D20" s="7">
        <f>VLOOKUP(A20,[2]věž!$A$6:$P$125,7,FALSE)</f>
        <v>5</v>
      </c>
      <c r="E20" s="7">
        <f>VLOOKUP(A20,[2]věž!$A$6:$P$125,10,FALSE)</f>
        <v>54</v>
      </c>
      <c r="F20" s="7" t="str">
        <f>VLOOKUP(A20,[2]věž!$A$6:$P$125,12,FALSE)</f>
        <v>Václav BLAŽEK</v>
      </c>
      <c r="G20" s="7" t="str">
        <f>VLOOKUP(A20,[2]věž!$A$6:$P$125,13,FALSE)</f>
        <v>Přerov</v>
      </c>
      <c r="H20" s="8">
        <f>VLOOKUP(A20,[2]věž!$A$6:$P$125,14,FALSE)</f>
        <v>19.28</v>
      </c>
      <c r="I20" s="8">
        <f>VLOOKUP(A20,[2]věž!$A$6:$P$125,15,FALSE)</f>
        <v>16.55</v>
      </c>
      <c r="J20" s="8">
        <f>VLOOKUP(A20,[2]věž!$A$6:$P$125,16,FALSE)</f>
        <v>16.55</v>
      </c>
    </row>
    <row r="21" spans="1:10">
      <c r="A21">
        <v>16</v>
      </c>
      <c r="B21" s="7">
        <f>VLOOKUP(A21,[2]věž!$A$6:$P$125,3,FALSE)</f>
        <v>16</v>
      </c>
      <c r="C21" s="7" t="str">
        <f>VLOOKUP(A21,[2]věž!$A$6:$P$125,5,FALSE)</f>
        <v/>
      </c>
      <c r="D21" s="7">
        <f>VLOOKUP(A21,[2]věž!$A$6:$P$125,7,FALSE)</f>
        <v>6</v>
      </c>
      <c r="E21" s="7">
        <f>VLOOKUP(A21,[2]věž!$A$6:$P$125,10,FALSE)</f>
        <v>95</v>
      </c>
      <c r="F21" s="7" t="str">
        <f>VLOOKUP(A21,[2]věž!$A$6:$P$125,12,FALSE)</f>
        <v>Jan ŠINDELKA</v>
      </c>
      <c r="G21" s="7" t="str">
        <f>VLOOKUP(A21,[2]věž!$A$6:$P$125,13,FALSE)</f>
        <v>Prostějov</v>
      </c>
      <c r="H21" s="8">
        <f>VLOOKUP(A21,[2]věž!$A$6:$P$125,14,FALSE)</f>
        <v>17.03</v>
      </c>
      <c r="I21" s="8">
        <f>VLOOKUP(A21,[2]věž!$A$6:$P$125,15,FALSE)</f>
        <v>16.59</v>
      </c>
      <c r="J21" s="8">
        <f>VLOOKUP(A21,[2]věž!$A$6:$P$125,16,FALSE)</f>
        <v>16.59</v>
      </c>
    </row>
    <row r="22" spans="1:10">
      <c r="A22">
        <v>17</v>
      </c>
      <c r="B22" s="108">
        <f>VLOOKUP(A22,[2]věž!$A$6:$P$125,3,FALSE)</f>
        <v>17</v>
      </c>
      <c r="C22" s="108">
        <f>VLOOKUP(A22,[2]věž!$A$6:$P$125,5,FALSE)</f>
        <v>10</v>
      </c>
      <c r="D22" s="108" t="str">
        <f>VLOOKUP(A22,[2]věž!$A$6:$P$125,7,FALSE)</f>
        <v/>
      </c>
      <c r="E22" s="108">
        <f>VLOOKUP(A22,[2]věž!$A$6:$P$125,10,FALSE)</f>
        <v>7</v>
      </c>
      <c r="F22" s="108" t="str">
        <f>VLOOKUP(A22,[2]věž!$A$6:$P$125,12,FALSE)</f>
        <v>Marcel DAL</v>
      </c>
      <c r="G22" s="108" t="str">
        <f>VLOOKUP(A22,[2]věž!$A$6:$P$125,13,FALSE)</f>
        <v>Karviná</v>
      </c>
      <c r="H22" s="109">
        <f>VLOOKUP(A22,[2]věž!$A$6:$P$125,14,FALSE)</f>
        <v>16.62</v>
      </c>
      <c r="I22" s="109">
        <f>VLOOKUP(A22,[2]věž!$A$6:$P$125,15,FALSE)</f>
        <v>16.940000000000001</v>
      </c>
      <c r="J22" s="109">
        <f>VLOOKUP(A22,[2]věž!$A$6:$P$125,16,FALSE)</f>
        <v>16.62</v>
      </c>
    </row>
    <row r="23" spans="1:10">
      <c r="A23">
        <v>18</v>
      </c>
      <c r="B23" s="108">
        <f>VLOOKUP(A23,[2]věž!$A$6:$P$125,3,FALSE)</f>
        <v>18</v>
      </c>
      <c r="C23" s="108">
        <f>VLOOKUP(A23,[2]věž!$A$6:$P$125,5,FALSE)</f>
        <v>11</v>
      </c>
      <c r="D23" s="108" t="str">
        <f>VLOOKUP(A23,[2]věž!$A$6:$P$125,7,FALSE)</f>
        <v/>
      </c>
      <c r="E23" s="108">
        <f>VLOOKUP(A23,[2]věž!$A$6:$P$125,10,FALSE)</f>
        <v>9</v>
      </c>
      <c r="F23" s="108" t="str">
        <f>VLOOKUP(A23,[2]věž!$A$6:$P$125,12,FALSE)</f>
        <v>Jaroslav HANZEL</v>
      </c>
      <c r="G23" s="108" t="str">
        <f>VLOOKUP(A23,[2]věž!$A$6:$P$125,13,FALSE)</f>
        <v>Karviná</v>
      </c>
      <c r="H23" s="109">
        <f>VLOOKUP(A23,[2]věž!$A$6:$P$125,14,FALSE)</f>
        <v>16.809999999999999</v>
      </c>
      <c r="I23" s="109">
        <f>VLOOKUP(A23,[2]věž!$A$6:$P$125,15,FALSE)</f>
        <v>99.99</v>
      </c>
      <c r="J23" s="109">
        <f>VLOOKUP(A23,[2]věž!$A$6:$P$125,16,FALSE)</f>
        <v>16.809999999999999</v>
      </c>
    </row>
    <row r="24" spans="1:10">
      <c r="A24">
        <v>19</v>
      </c>
      <c r="B24" s="7">
        <f>VLOOKUP(A24,[2]věž!$A$6:$P$125,3,FALSE)</f>
        <v>19</v>
      </c>
      <c r="C24" s="7" t="str">
        <f>VLOOKUP(A24,[2]věž!$A$6:$P$125,5,FALSE)</f>
        <v/>
      </c>
      <c r="D24" s="7">
        <f>VLOOKUP(A24,[2]věž!$A$6:$P$125,7,FALSE)</f>
        <v>7</v>
      </c>
      <c r="E24" s="7">
        <f>VLOOKUP(A24,[2]věž!$A$6:$P$125,10,FALSE)</f>
        <v>52</v>
      </c>
      <c r="F24" s="7" t="str">
        <f>VLOOKUP(A24,[2]věž!$A$6:$P$125,12,FALSE)</f>
        <v>Jan KLIMECKÝ</v>
      </c>
      <c r="G24" s="7" t="str">
        <f>VLOOKUP(A24,[2]věž!$A$6:$P$125,13,FALSE)</f>
        <v>Přerov</v>
      </c>
      <c r="H24" s="8">
        <f>VLOOKUP(A24,[2]věž!$A$6:$P$125,14,FALSE)</f>
        <v>17.64</v>
      </c>
      <c r="I24" s="8">
        <f>VLOOKUP(A24,[2]věž!$A$6:$P$125,15,FALSE)</f>
        <v>16.96</v>
      </c>
      <c r="J24" s="8">
        <f>VLOOKUP(A24,[2]věž!$A$6:$P$125,16,FALSE)</f>
        <v>16.96</v>
      </c>
    </row>
    <row r="25" spans="1:10">
      <c r="A25">
        <v>20</v>
      </c>
      <c r="B25" s="7">
        <f>VLOOKUP(A25,[2]věž!$A$6:$P$125,3,FALSE)</f>
        <v>20</v>
      </c>
      <c r="C25" s="7">
        <f>VLOOKUP(A25,[2]věž!$A$6:$P$125,5,FALSE)</f>
        <v>12</v>
      </c>
      <c r="D25" s="7" t="str">
        <f>VLOOKUP(A25,[2]věž!$A$6:$P$125,7,FALSE)</f>
        <v/>
      </c>
      <c r="E25" s="7">
        <f>VLOOKUP(A25,[2]věž!$A$6:$P$125,10,FALSE)</f>
        <v>104</v>
      </c>
      <c r="F25" s="7" t="str">
        <f>VLOOKUP(A25,[2]věž!$A$6:$P$125,12,FALSE)</f>
        <v>Libor MROZOWSKI</v>
      </c>
      <c r="G25" s="7" t="str">
        <f>VLOOKUP(A25,[2]věž!$A$6:$P$125,13,FALSE)</f>
        <v>Ostrava</v>
      </c>
      <c r="H25" s="8">
        <f>VLOOKUP(A25,[2]věž!$A$6:$P$125,14,FALSE)</f>
        <v>18.670000000000002</v>
      </c>
      <c r="I25" s="8">
        <f>VLOOKUP(A25,[2]věž!$A$6:$P$125,15,FALSE)</f>
        <v>16.98</v>
      </c>
      <c r="J25" s="8">
        <f>VLOOKUP(A25,[2]věž!$A$6:$P$125,16,FALSE)</f>
        <v>16.98</v>
      </c>
    </row>
    <row r="26" spans="1:10">
      <c r="A26">
        <v>21</v>
      </c>
      <c r="B26" s="7">
        <f>VLOOKUP(A26,[2]věž!$A$6:$P$125,3,FALSE)</f>
        <v>21</v>
      </c>
      <c r="C26" s="7" t="str">
        <f>VLOOKUP(A26,[2]věž!$A$6:$P$125,5,FALSE)</f>
        <v/>
      </c>
      <c r="D26" s="7">
        <f>VLOOKUP(A26,[2]věž!$A$6:$P$125,7,FALSE)</f>
        <v>8</v>
      </c>
      <c r="E26" s="7">
        <f>VLOOKUP(A26,[2]věž!$A$6:$P$125,10,FALSE)</f>
        <v>37</v>
      </c>
      <c r="F26" s="7" t="str">
        <f>VLOOKUP(A26,[2]věž!$A$6:$P$125,12,FALSE)</f>
        <v>Petr NAVRÁTIL</v>
      </c>
      <c r="G26" s="7" t="str">
        <f>VLOOKUP(A26,[2]věž!$A$6:$P$125,13,FALSE)</f>
        <v>Olomouc</v>
      </c>
      <c r="H26" s="8">
        <f>VLOOKUP(A26,[2]věž!$A$6:$P$125,14,FALSE)</f>
        <v>19.22</v>
      </c>
      <c r="I26" s="8">
        <f>VLOOKUP(A26,[2]věž!$A$6:$P$125,15,FALSE)</f>
        <v>17.25</v>
      </c>
      <c r="J26" s="8">
        <f>VLOOKUP(A26,[2]věž!$A$6:$P$125,16,FALSE)</f>
        <v>17.25</v>
      </c>
    </row>
    <row r="27" spans="1:10">
      <c r="A27">
        <v>22</v>
      </c>
      <c r="B27" s="7">
        <f>VLOOKUP(A27,[2]věž!$A$6:$P$125,3,FALSE)</f>
        <v>22</v>
      </c>
      <c r="C27" s="7">
        <f>VLOOKUP(A27,[2]věž!$A$6:$P$125,5,FALSE)</f>
        <v>13</v>
      </c>
      <c r="D27" s="7" t="str">
        <f>VLOOKUP(A27,[2]věž!$A$6:$P$125,7,FALSE)</f>
        <v/>
      </c>
      <c r="E27" s="7">
        <f>VLOOKUP(A27,[2]věž!$A$6:$P$125,10,FALSE)</f>
        <v>49</v>
      </c>
      <c r="F27" s="7" t="str">
        <f>VLOOKUP(A27,[2]věž!$A$6:$P$125,12,FALSE)</f>
        <v>David SEJKORA</v>
      </c>
      <c r="G27" s="7" t="str">
        <f>VLOOKUP(A27,[2]věž!$A$6:$P$125,13,FALSE)</f>
        <v>Frýdek-Místek</v>
      </c>
      <c r="H27" s="8">
        <f>VLOOKUP(A27,[2]věž!$A$6:$P$125,14,FALSE)</f>
        <v>18.77</v>
      </c>
      <c r="I27" s="8">
        <f>VLOOKUP(A27,[2]věž!$A$6:$P$125,15,FALSE)</f>
        <v>17.309999999999999</v>
      </c>
      <c r="J27" s="8">
        <f>VLOOKUP(A27,[2]věž!$A$6:$P$125,16,FALSE)</f>
        <v>17.309999999999999</v>
      </c>
    </row>
    <row r="28" spans="1:10">
      <c r="A28">
        <v>23</v>
      </c>
      <c r="B28" s="7">
        <f>VLOOKUP(A28,[2]věž!$A$6:$P$125,3,FALSE)</f>
        <v>23</v>
      </c>
      <c r="C28" s="7" t="str">
        <f>VLOOKUP(A28,[2]věž!$A$6:$P$125,5,FALSE)</f>
        <v/>
      </c>
      <c r="D28" s="7">
        <f>VLOOKUP(A28,[2]věž!$A$6:$P$125,7,FALSE)</f>
        <v>9</v>
      </c>
      <c r="E28" s="7">
        <f>VLOOKUP(A28,[2]věž!$A$6:$P$125,10,FALSE)</f>
        <v>60</v>
      </c>
      <c r="F28" s="7" t="str">
        <f>VLOOKUP(A28,[2]věž!$A$6:$P$125,12,FALSE)</f>
        <v>Ladislav PATRMAN</v>
      </c>
      <c r="G28" s="7" t="str">
        <f>VLOOKUP(A28,[2]věž!$A$6:$P$125,13,FALSE)</f>
        <v>Přerov</v>
      </c>
      <c r="H28" s="8">
        <f>VLOOKUP(A28,[2]věž!$A$6:$P$125,14,FALSE)</f>
        <v>18.97</v>
      </c>
      <c r="I28" s="8">
        <f>VLOOKUP(A28,[2]věž!$A$6:$P$125,15,FALSE)</f>
        <v>17.760000000000002</v>
      </c>
      <c r="J28" s="8">
        <f>VLOOKUP(A28,[2]věž!$A$6:$P$125,16,FALSE)</f>
        <v>17.760000000000002</v>
      </c>
    </row>
    <row r="29" spans="1:10">
      <c r="A29">
        <v>24</v>
      </c>
      <c r="B29" s="7">
        <f>VLOOKUP(A29,[2]věž!$A$6:$P$125,3,FALSE)</f>
        <v>24</v>
      </c>
      <c r="C29" s="7" t="str">
        <f>VLOOKUP(A29,[2]věž!$A$6:$P$125,5,FALSE)</f>
        <v/>
      </c>
      <c r="D29" s="7">
        <f>VLOOKUP(A29,[2]věž!$A$6:$P$125,7,FALSE)</f>
        <v>10</v>
      </c>
      <c r="E29" s="7">
        <f>VLOOKUP(A29,[2]věž!$A$6:$P$125,10,FALSE)</f>
        <v>55</v>
      </c>
      <c r="F29" s="7" t="str">
        <f>VLOOKUP(A29,[2]věž!$A$6:$P$125,12,FALSE)</f>
        <v>Josef BUCHTA</v>
      </c>
      <c r="G29" s="7" t="str">
        <f>VLOOKUP(A29,[2]věž!$A$6:$P$125,13,FALSE)</f>
        <v>Přerov</v>
      </c>
      <c r="H29" s="8">
        <f>VLOOKUP(A29,[2]věž!$A$6:$P$125,14,FALSE)</f>
        <v>18.77</v>
      </c>
      <c r="I29" s="8">
        <f>VLOOKUP(A29,[2]věž!$A$6:$P$125,15,FALSE)</f>
        <v>17.86</v>
      </c>
      <c r="J29" s="8">
        <f>VLOOKUP(A29,[2]věž!$A$6:$P$125,16,FALSE)</f>
        <v>17.86</v>
      </c>
    </row>
    <row r="30" spans="1:10">
      <c r="A30">
        <v>25</v>
      </c>
      <c r="B30" s="7">
        <f>VLOOKUP(A30,[2]věž!$A$6:$P$125,3,FALSE)</f>
        <v>25</v>
      </c>
      <c r="C30" s="7" t="str">
        <f>VLOOKUP(A30,[2]věž!$A$6:$P$125,5,FALSE)</f>
        <v/>
      </c>
      <c r="D30" s="7">
        <f>VLOOKUP(A30,[2]věž!$A$6:$P$125,7,FALSE)</f>
        <v>11</v>
      </c>
      <c r="E30" s="7">
        <f>VLOOKUP(A30,[2]věž!$A$6:$P$125,10,FALSE)</f>
        <v>40</v>
      </c>
      <c r="F30" s="7" t="str">
        <f>VLOOKUP(A30,[2]věž!$A$6:$P$125,12,FALSE)</f>
        <v>Jiří MAREŠ</v>
      </c>
      <c r="G30" s="7" t="str">
        <f>VLOOKUP(A30,[2]věž!$A$6:$P$125,13,FALSE)</f>
        <v>Olomouc</v>
      </c>
      <c r="H30" s="8">
        <f>VLOOKUP(A30,[2]věž!$A$6:$P$125,14,FALSE)</f>
        <v>19.82</v>
      </c>
      <c r="I30" s="8">
        <f>VLOOKUP(A30,[2]věž!$A$6:$P$125,15,FALSE)</f>
        <v>18.260000000000002</v>
      </c>
      <c r="J30" s="8">
        <f>VLOOKUP(A30,[2]věž!$A$6:$P$125,16,FALSE)</f>
        <v>18.260000000000002</v>
      </c>
    </row>
    <row r="31" spans="1:10">
      <c r="A31">
        <v>26</v>
      </c>
      <c r="B31" s="7">
        <f>VLOOKUP(A31,[2]věž!$A$6:$P$125,3,FALSE)</f>
        <v>26</v>
      </c>
      <c r="C31" s="7" t="str">
        <f>VLOOKUP(A31,[2]věž!$A$6:$P$125,5,FALSE)</f>
        <v/>
      </c>
      <c r="D31" s="7" t="str">
        <f>VLOOKUP(A31,[2]věž!$A$6:$P$125,7,FALSE)</f>
        <v xml:space="preserve"> </v>
      </c>
      <c r="E31" s="7">
        <f>VLOOKUP(A31,[2]věž!$A$6:$P$125,10,FALSE)</f>
        <v>116</v>
      </c>
      <c r="F31" s="7" t="str">
        <f>VLOOKUP(A31,[2]věž!$A$6:$P$125,12,FALSE)</f>
        <v>Daniel RUCAREANU</v>
      </c>
      <c r="G31" s="7" t="str">
        <f>VLOOKUP(A31,[2]věž!$A$6:$P$125,13,FALSE)</f>
        <v>Călărași</v>
      </c>
      <c r="H31" s="8">
        <f>VLOOKUP(A31,[2]věž!$A$6:$P$125,14,FALSE)</f>
        <v>18.260000000000002</v>
      </c>
      <c r="I31" s="8">
        <f>VLOOKUP(A31,[2]věž!$A$6:$P$125,15,FALSE)</f>
        <v>99.99</v>
      </c>
      <c r="J31" s="8">
        <f>VLOOKUP(A31,[2]věž!$A$6:$P$125,16,FALSE)</f>
        <v>18.260000000000002</v>
      </c>
    </row>
    <row r="32" spans="1:10">
      <c r="A32">
        <v>27</v>
      </c>
      <c r="B32" s="7">
        <f>VLOOKUP(A32,[2]věž!$A$6:$P$125,3,FALSE)</f>
        <v>27</v>
      </c>
      <c r="C32" s="7" t="str">
        <f>VLOOKUP(A32,[2]věž!$A$6:$P$125,5,FALSE)</f>
        <v/>
      </c>
      <c r="D32" s="7">
        <f>VLOOKUP(A32,[2]věž!$A$6:$P$125,7,FALSE)</f>
        <v>12</v>
      </c>
      <c r="E32" s="7">
        <f>VLOOKUP(A32,[2]věž!$A$6:$P$125,10,FALSE)</f>
        <v>57</v>
      </c>
      <c r="F32" s="7" t="str">
        <f>VLOOKUP(A32,[2]věž!$A$6:$P$125,12,FALSE)</f>
        <v>Pavel BERNHAUER</v>
      </c>
      <c r="G32" s="7" t="str">
        <f>VLOOKUP(A32,[2]věž!$A$6:$P$125,13,FALSE)</f>
        <v>Přerov</v>
      </c>
      <c r="H32" s="8">
        <f>VLOOKUP(A32,[2]věž!$A$6:$P$125,14,FALSE)</f>
        <v>18.43</v>
      </c>
      <c r="I32" s="8">
        <f>VLOOKUP(A32,[2]věž!$A$6:$P$125,15,FALSE)</f>
        <v>18.27</v>
      </c>
      <c r="J32" s="8">
        <f>VLOOKUP(A32,[2]věž!$A$6:$P$125,16,FALSE)</f>
        <v>18.27</v>
      </c>
    </row>
    <row r="33" spans="1:10">
      <c r="A33">
        <v>28</v>
      </c>
      <c r="B33" s="7">
        <f>VLOOKUP(A33,[2]věž!$A$6:$P$125,3,FALSE)</f>
        <v>28</v>
      </c>
      <c r="C33" s="7" t="str">
        <f>VLOOKUP(A33,[2]věž!$A$6:$P$125,5,FALSE)</f>
        <v/>
      </c>
      <c r="D33" s="7">
        <f>VLOOKUP(A33,[2]věž!$A$6:$P$125,7,FALSE)</f>
        <v>13</v>
      </c>
      <c r="E33" s="7">
        <f>VLOOKUP(A33,[2]věž!$A$6:$P$125,10,FALSE)</f>
        <v>59</v>
      </c>
      <c r="F33" s="7" t="str">
        <f>VLOOKUP(A33,[2]věž!$A$6:$P$125,12,FALSE)</f>
        <v>Zdeněk NAVRÁTIL</v>
      </c>
      <c r="G33" s="7" t="str">
        <f>VLOOKUP(A33,[2]věž!$A$6:$P$125,13,FALSE)</f>
        <v>Přerov</v>
      </c>
      <c r="H33" s="8">
        <f>VLOOKUP(A33,[2]věž!$A$6:$P$125,14,FALSE)</f>
        <v>22.62</v>
      </c>
      <c r="I33" s="8">
        <f>VLOOKUP(A33,[2]věž!$A$6:$P$125,15,FALSE)</f>
        <v>18.62</v>
      </c>
      <c r="J33" s="8">
        <f>VLOOKUP(A33,[2]věž!$A$6:$P$125,16,FALSE)</f>
        <v>18.62</v>
      </c>
    </row>
    <row r="34" spans="1:10">
      <c r="A34">
        <v>29</v>
      </c>
      <c r="B34" s="108">
        <f>VLOOKUP(A34,[2]věž!$A$6:$P$125,3,FALSE)</f>
        <v>29</v>
      </c>
      <c r="C34" s="108">
        <f>VLOOKUP(A34,[2]věž!$A$6:$P$125,5,FALSE)</f>
        <v>14</v>
      </c>
      <c r="D34" s="108" t="str">
        <f>VLOOKUP(A34,[2]věž!$A$6:$P$125,7,FALSE)</f>
        <v/>
      </c>
      <c r="E34" s="108">
        <f>VLOOKUP(A34,[2]věž!$A$6:$P$125,10,FALSE)</f>
        <v>10</v>
      </c>
      <c r="F34" s="108" t="str">
        <f>VLOOKUP(A34,[2]věž!$A$6:$P$125,12,FALSE)</f>
        <v>Jan VYVIAL</v>
      </c>
      <c r="G34" s="108" t="str">
        <f>VLOOKUP(A34,[2]věž!$A$6:$P$125,13,FALSE)</f>
        <v>Karviná</v>
      </c>
      <c r="H34" s="109">
        <f>VLOOKUP(A34,[2]věž!$A$6:$P$125,14,FALSE)</f>
        <v>18.63</v>
      </c>
      <c r="I34" s="109">
        <f>VLOOKUP(A34,[2]věž!$A$6:$P$125,15,FALSE)</f>
        <v>99.99</v>
      </c>
      <c r="J34" s="109">
        <f>VLOOKUP(A34,[2]věž!$A$6:$P$125,16,FALSE)</f>
        <v>18.63</v>
      </c>
    </row>
    <row r="35" spans="1:10">
      <c r="A35">
        <v>30</v>
      </c>
      <c r="B35" s="7">
        <f>VLOOKUP(A35,[2]věž!$A$6:$P$125,3,FALSE)</f>
        <v>30</v>
      </c>
      <c r="C35" s="7" t="str">
        <f>VLOOKUP(A35,[2]věž!$A$6:$P$125,5,FALSE)</f>
        <v/>
      </c>
      <c r="D35" s="7" t="str">
        <f>VLOOKUP(A35,[2]věž!$A$6:$P$125,7,FALSE)</f>
        <v xml:space="preserve"> </v>
      </c>
      <c r="E35" s="7">
        <f>VLOOKUP(A35,[2]věž!$A$6:$P$125,10,FALSE)</f>
        <v>114</v>
      </c>
      <c r="F35" s="7" t="str">
        <f>VLOOKUP(A35,[2]věž!$A$6:$P$125,12,FALSE)</f>
        <v>Nicolae Petrut SERBAN</v>
      </c>
      <c r="G35" s="7" t="str">
        <f>VLOOKUP(A35,[2]věž!$A$6:$P$125,13,FALSE)</f>
        <v>Călărași</v>
      </c>
      <c r="H35" s="8">
        <f>VLOOKUP(A35,[2]věž!$A$6:$P$125,14,FALSE)</f>
        <v>19.399999999999999</v>
      </c>
      <c r="I35" s="8">
        <f>VLOOKUP(A35,[2]věž!$A$6:$P$125,15,FALSE)</f>
        <v>18.760000000000002</v>
      </c>
      <c r="J35" s="8">
        <f>VLOOKUP(A35,[2]věž!$A$6:$P$125,16,FALSE)</f>
        <v>18.760000000000002</v>
      </c>
    </row>
    <row r="36" spans="1:10">
      <c r="A36">
        <v>31</v>
      </c>
      <c r="B36" s="7">
        <f>VLOOKUP(A36,[2]věž!$A$6:$P$125,3,FALSE)</f>
        <v>31</v>
      </c>
      <c r="C36" s="7" t="str">
        <f>VLOOKUP(A36,[2]věž!$A$6:$P$125,5,FALSE)</f>
        <v/>
      </c>
      <c r="D36" s="7">
        <f>VLOOKUP(A36,[2]věž!$A$6:$P$125,7,FALSE)</f>
        <v>14</v>
      </c>
      <c r="E36" s="7">
        <f>VLOOKUP(A36,[2]věž!$A$6:$P$125,10,FALSE)</f>
        <v>36</v>
      </c>
      <c r="F36" s="7" t="str">
        <f>VLOOKUP(A36,[2]věž!$A$6:$P$125,12,FALSE)</f>
        <v>Jan NESVADBA</v>
      </c>
      <c r="G36" s="7" t="str">
        <f>VLOOKUP(A36,[2]věž!$A$6:$P$125,13,FALSE)</f>
        <v>Olomouc</v>
      </c>
      <c r="H36" s="8">
        <f>VLOOKUP(A36,[2]věž!$A$6:$P$125,14,FALSE)</f>
        <v>18.77</v>
      </c>
      <c r="I36" s="8">
        <f>VLOOKUP(A36,[2]věž!$A$6:$P$125,15,FALSE)</f>
        <v>20.82</v>
      </c>
      <c r="J36" s="8">
        <f>VLOOKUP(A36,[2]věž!$A$6:$P$125,16,FALSE)</f>
        <v>18.77</v>
      </c>
    </row>
    <row r="37" spans="1:10">
      <c r="A37">
        <v>32</v>
      </c>
      <c r="B37" s="7">
        <f>VLOOKUP(A37,[2]věž!$A$6:$P$125,3,FALSE)</f>
        <v>32</v>
      </c>
      <c r="C37" s="7" t="str">
        <f>VLOOKUP(A37,[2]věž!$A$6:$P$125,5,FALSE)</f>
        <v/>
      </c>
      <c r="D37" s="7" t="str">
        <f>VLOOKUP(A37,[2]věž!$A$6:$P$125,7,FALSE)</f>
        <v xml:space="preserve"> </v>
      </c>
      <c r="E37" s="7">
        <f>VLOOKUP(A37,[2]věž!$A$6:$P$125,10,FALSE)</f>
        <v>117</v>
      </c>
      <c r="F37" s="7" t="str">
        <f>VLOOKUP(A37,[2]věž!$A$6:$P$125,12,FALSE)</f>
        <v>Nicusor DINU</v>
      </c>
      <c r="G37" s="7" t="str">
        <f>VLOOKUP(A37,[2]věž!$A$6:$P$125,13,FALSE)</f>
        <v>Călărași</v>
      </c>
      <c r="H37" s="8">
        <f>VLOOKUP(A37,[2]věž!$A$6:$P$125,14,FALSE)</f>
        <v>18.96</v>
      </c>
      <c r="I37" s="8">
        <f>VLOOKUP(A37,[2]věž!$A$6:$P$125,15,FALSE)</f>
        <v>20.54</v>
      </c>
      <c r="J37" s="8">
        <f>VLOOKUP(A37,[2]věž!$A$6:$P$125,16,FALSE)</f>
        <v>18.96</v>
      </c>
    </row>
    <row r="38" spans="1:10">
      <c r="A38">
        <v>33</v>
      </c>
      <c r="B38" s="7">
        <f>VLOOKUP(A38,[2]věž!$A$6:$P$125,3,FALSE)</f>
        <v>33</v>
      </c>
      <c r="C38" s="7" t="str">
        <f>VLOOKUP(A38,[2]věž!$A$6:$P$125,5,FALSE)</f>
        <v/>
      </c>
      <c r="D38" s="7">
        <f>VLOOKUP(A38,[2]věž!$A$6:$P$125,7,FALSE)</f>
        <v>15</v>
      </c>
      <c r="E38" s="7">
        <f>VLOOKUP(A38,[2]věž!$A$6:$P$125,10,FALSE)</f>
        <v>11</v>
      </c>
      <c r="F38" s="7" t="str">
        <f>VLOOKUP(A38,[2]věž!$A$6:$P$125,12,FALSE)</f>
        <v>Jiří TOMÁŠEK</v>
      </c>
      <c r="G38" s="7" t="str">
        <f>VLOOKUP(A38,[2]věž!$A$6:$P$125,13,FALSE)</f>
        <v>Šumperk</v>
      </c>
      <c r="H38" s="8">
        <f>VLOOKUP(A38,[2]věž!$A$6:$P$125,14,FALSE)</f>
        <v>19.16</v>
      </c>
      <c r="I38" s="8">
        <f>VLOOKUP(A38,[2]věž!$A$6:$P$125,15,FALSE)</f>
        <v>99.99</v>
      </c>
      <c r="J38" s="8">
        <f>VLOOKUP(A38,[2]věž!$A$6:$P$125,16,FALSE)</f>
        <v>19.16</v>
      </c>
    </row>
    <row r="39" spans="1:10">
      <c r="A39">
        <v>34</v>
      </c>
      <c r="B39" s="7">
        <f>VLOOKUP(A39,[2]věž!$A$6:$P$125,3,FALSE)</f>
        <v>34</v>
      </c>
      <c r="C39" s="7">
        <f>VLOOKUP(A39,[2]věž!$A$6:$P$125,5,FALSE)</f>
        <v>15</v>
      </c>
      <c r="D39" s="7" t="str">
        <f>VLOOKUP(A39,[2]věž!$A$6:$P$125,7,FALSE)</f>
        <v/>
      </c>
      <c r="E39" s="7">
        <f>VLOOKUP(A39,[2]věž!$A$6:$P$125,10,FALSE)</f>
        <v>82</v>
      </c>
      <c r="F39" s="7" t="str">
        <f>VLOOKUP(A39,[2]věž!$A$6:$P$125,12,FALSE)</f>
        <v>Josef DORČÁK</v>
      </c>
      <c r="G39" s="7" t="str">
        <f>VLOOKUP(A39,[2]věž!$A$6:$P$125,13,FALSE)</f>
        <v>Nový Jičín</v>
      </c>
      <c r="H39" s="8">
        <f>VLOOKUP(A39,[2]věž!$A$6:$P$125,14,FALSE)</f>
        <v>19.53</v>
      </c>
      <c r="I39" s="8">
        <f>VLOOKUP(A39,[2]věž!$A$6:$P$125,15,FALSE)</f>
        <v>19.41</v>
      </c>
      <c r="J39" s="8">
        <f>VLOOKUP(A39,[2]věž!$A$6:$P$125,16,FALSE)</f>
        <v>19.41</v>
      </c>
    </row>
    <row r="40" spans="1:10">
      <c r="A40">
        <v>35</v>
      </c>
      <c r="B40" s="7">
        <f>VLOOKUP(A40,[2]věž!$A$6:$P$125,3,FALSE)</f>
        <v>35</v>
      </c>
      <c r="C40" s="7" t="str">
        <f>VLOOKUP(A40,[2]věž!$A$6:$P$125,5,FALSE)</f>
        <v/>
      </c>
      <c r="D40" s="7">
        <f>VLOOKUP(A40,[2]věž!$A$6:$P$125,7,FALSE)</f>
        <v>16</v>
      </c>
      <c r="E40" s="7">
        <f>VLOOKUP(A40,[2]věž!$A$6:$P$125,10,FALSE)</f>
        <v>39</v>
      </c>
      <c r="F40" s="7" t="str">
        <f>VLOOKUP(A40,[2]věž!$A$6:$P$125,12,FALSE)</f>
        <v>Zdeněk ČURDA</v>
      </c>
      <c r="G40" s="7" t="str">
        <f>VLOOKUP(A40,[2]věž!$A$6:$P$125,13,FALSE)</f>
        <v>Olomouc</v>
      </c>
      <c r="H40" s="8">
        <f>VLOOKUP(A40,[2]věž!$A$6:$P$125,14,FALSE)</f>
        <v>20.16</v>
      </c>
      <c r="I40" s="8">
        <f>VLOOKUP(A40,[2]věž!$A$6:$P$125,15,FALSE)</f>
        <v>19.46</v>
      </c>
      <c r="J40" s="8">
        <f>VLOOKUP(A40,[2]věž!$A$6:$P$125,16,FALSE)</f>
        <v>19.46</v>
      </c>
    </row>
    <row r="41" spans="1:10">
      <c r="A41">
        <v>36</v>
      </c>
      <c r="B41" s="7">
        <f>VLOOKUP(A41,[2]věž!$A$6:$P$125,3,FALSE)</f>
        <v>36</v>
      </c>
      <c r="C41" s="7" t="str">
        <f>VLOOKUP(A41,[2]věž!$A$6:$P$125,5,FALSE)</f>
        <v/>
      </c>
      <c r="D41" s="7" t="str">
        <f>VLOOKUP(A41,[2]věž!$A$6:$P$125,7,FALSE)</f>
        <v xml:space="preserve"> </v>
      </c>
      <c r="E41" s="7">
        <f>VLOOKUP(A41,[2]věž!$A$6:$P$125,10,FALSE)</f>
        <v>113</v>
      </c>
      <c r="F41" s="7" t="str">
        <f>VLOOKUP(A41,[2]věž!$A$6:$P$125,12,FALSE)</f>
        <v>Georgian IONITA</v>
      </c>
      <c r="G41" s="7" t="str">
        <f>VLOOKUP(A41,[2]věž!$A$6:$P$125,13,FALSE)</f>
        <v>Călărași</v>
      </c>
      <c r="H41" s="8">
        <f>VLOOKUP(A41,[2]věž!$A$6:$P$125,14,FALSE)</f>
        <v>19.690000000000001</v>
      </c>
      <c r="I41" s="8">
        <f>VLOOKUP(A41,[2]věž!$A$6:$P$125,15,FALSE)</f>
        <v>19.64</v>
      </c>
      <c r="J41" s="8">
        <f>VLOOKUP(A41,[2]věž!$A$6:$P$125,16,FALSE)</f>
        <v>19.64</v>
      </c>
    </row>
    <row r="42" spans="1:10">
      <c r="A42">
        <v>37</v>
      </c>
      <c r="B42" s="7">
        <f>VLOOKUP(A42,[2]věž!$A$6:$P$125,3,FALSE)</f>
        <v>37</v>
      </c>
      <c r="C42" s="7">
        <f>VLOOKUP(A42,[2]věž!$A$6:$P$125,5,FALSE)</f>
        <v>16</v>
      </c>
      <c r="D42" s="7" t="str">
        <f>VLOOKUP(A42,[2]věž!$A$6:$P$125,7,FALSE)</f>
        <v/>
      </c>
      <c r="E42" s="7">
        <f>VLOOKUP(A42,[2]věž!$A$6:$P$125,10,FALSE)</f>
        <v>46</v>
      </c>
      <c r="F42" s="7" t="str">
        <f>VLOOKUP(A42,[2]věž!$A$6:$P$125,12,FALSE)</f>
        <v>Jiří HRČEK</v>
      </c>
      <c r="G42" s="7" t="str">
        <f>VLOOKUP(A42,[2]věž!$A$6:$P$125,13,FALSE)</f>
        <v>Frýdek-Místek</v>
      </c>
      <c r="H42" s="8">
        <f>VLOOKUP(A42,[2]věž!$A$6:$P$125,14,FALSE)</f>
        <v>19.760000000000002</v>
      </c>
      <c r="I42" s="8">
        <f>VLOOKUP(A42,[2]věž!$A$6:$P$125,15,FALSE)</f>
        <v>99.99</v>
      </c>
      <c r="J42" s="8">
        <f>VLOOKUP(A42,[2]věž!$A$6:$P$125,16,FALSE)</f>
        <v>19.760000000000002</v>
      </c>
    </row>
    <row r="43" spans="1:10">
      <c r="A43">
        <v>38</v>
      </c>
      <c r="B43" s="7">
        <f>VLOOKUP(A43,[2]věž!$A$6:$P$125,3,FALSE)</f>
        <v>38</v>
      </c>
      <c r="C43" s="7" t="str">
        <f>VLOOKUP(A43,[2]věž!$A$6:$P$125,5,FALSE)</f>
        <v/>
      </c>
      <c r="D43" s="7">
        <f>VLOOKUP(A43,[2]věž!$A$6:$P$125,7,FALSE)</f>
        <v>17</v>
      </c>
      <c r="E43" s="7">
        <f>VLOOKUP(A43,[2]věž!$A$6:$P$125,10,FALSE)</f>
        <v>33</v>
      </c>
      <c r="F43" s="7" t="str">
        <f>VLOOKUP(A43,[2]věž!$A$6:$P$125,12,FALSE)</f>
        <v>Jaroslav NAVRÁTIL</v>
      </c>
      <c r="G43" s="7" t="str">
        <f>VLOOKUP(A43,[2]věž!$A$6:$P$125,13,FALSE)</f>
        <v>Olomouc</v>
      </c>
      <c r="H43" s="8">
        <f>VLOOKUP(A43,[2]věž!$A$6:$P$125,14,FALSE)</f>
        <v>21.37</v>
      </c>
      <c r="I43" s="8">
        <f>VLOOKUP(A43,[2]věž!$A$6:$P$125,15,FALSE)</f>
        <v>19.78</v>
      </c>
      <c r="J43" s="8">
        <f>VLOOKUP(A43,[2]věž!$A$6:$P$125,16,FALSE)</f>
        <v>19.78</v>
      </c>
    </row>
    <row r="44" spans="1:10">
      <c r="A44">
        <v>39</v>
      </c>
      <c r="B44" s="7">
        <f>VLOOKUP(A44,[2]věž!$A$6:$P$125,3,FALSE)</f>
        <v>39</v>
      </c>
      <c r="C44" s="7">
        <f>VLOOKUP(A44,[2]věž!$A$6:$P$125,5,FALSE)</f>
        <v>17</v>
      </c>
      <c r="D44" s="7" t="str">
        <f>VLOOKUP(A44,[2]věž!$A$6:$P$125,7,FALSE)</f>
        <v/>
      </c>
      <c r="E44" s="7">
        <f>VLOOKUP(A44,[2]věž!$A$6:$P$125,10,FALSE)</f>
        <v>47</v>
      </c>
      <c r="F44" s="7" t="str">
        <f>VLOOKUP(A44,[2]věž!$A$6:$P$125,12,FALSE)</f>
        <v>Petr URBIŠ</v>
      </c>
      <c r="G44" s="7" t="str">
        <f>VLOOKUP(A44,[2]věž!$A$6:$P$125,13,FALSE)</f>
        <v>Frýdek-Místek</v>
      </c>
      <c r="H44" s="8">
        <f>VLOOKUP(A44,[2]věž!$A$6:$P$125,14,FALSE)</f>
        <v>19.98</v>
      </c>
      <c r="I44" s="8">
        <f>VLOOKUP(A44,[2]věž!$A$6:$P$125,15,FALSE)</f>
        <v>22.21</v>
      </c>
      <c r="J44" s="8">
        <f>VLOOKUP(A44,[2]věž!$A$6:$P$125,16,FALSE)</f>
        <v>19.98</v>
      </c>
    </row>
    <row r="45" spans="1:10">
      <c r="A45">
        <v>40</v>
      </c>
      <c r="B45" s="7">
        <f>VLOOKUP(A45,[2]věž!$A$6:$P$125,3,FALSE)</f>
        <v>40</v>
      </c>
      <c r="C45" s="7">
        <f>VLOOKUP(A45,[2]věž!$A$6:$P$125,5,FALSE)</f>
        <v>18</v>
      </c>
      <c r="D45" s="7" t="str">
        <f>VLOOKUP(A45,[2]věž!$A$6:$P$125,7,FALSE)</f>
        <v/>
      </c>
      <c r="E45" s="7">
        <f>VLOOKUP(A45,[2]věž!$A$6:$P$125,10,FALSE)</f>
        <v>43</v>
      </c>
      <c r="F45" s="7" t="str">
        <f>VLOOKUP(A45,[2]věž!$A$6:$P$125,12,FALSE)</f>
        <v>Martin POLÁŠEK</v>
      </c>
      <c r="G45" s="7" t="str">
        <f>VLOOKUP(A45,[2]věž!$A$6:$P$125,13,FALSE)</f>
        <v>Frýdek-Místek</v>
      </c>
      <c r="H45" s="8">
        <f>VLOOKUP(A45,[2]věž!$A$6:$P$125,14,FALSE)</f>
        <v>21.72</v>
      </c>
      <c r="I45" s="8">
        <f>VLOOKUP(A45,[2]věž!$A$6:$P$125,15,FALSE)</f>
        <v>20.190000000000001</v>
      </c>
      <c r="J45" s="8">
        <f>VLOOKUP(A45,[2]věž!$A$6:$P$125,16,FALSE)</f>
        <v>20.190000000000001</v>
      </c>
    </row>
    <row r="46" spans="1:10">
      <c r="A46">
        <v>41</v>
      </c>
      <c r="B46" s="7">
        <f>VLOOKUP(A46,[2]věž!$A$6:$P$125,3,FALSE)</f>
        <v>41</v>
      </c>
      <c r="C46" s="7" t="str">
        <f>VLOOKUP(A46,[2]věž!$A$6:$P$125,5,FALSE)</f>
        <v/>
      </c>
      <c r="D46" s="7">
        <f>VLOOKUP(A46,[2]věž!$A$6:$P$125,7,FALSE)</f>
        <v>18</v>
      </c>
      <c r="E46" s="7">
        <f>VLOOKUP(A46,[2]věž!$A$6:$P$125,10,FALSE)</f>
        <v>15</v>
      </c>
      <c r="F46" s="7" t="str">
        <f>VLOOKUP(A46,[2]věž!$A$6:$P$125,12,FALSE)</f>
        <v>Vítězslav RESNER</v>
      </c>
      <c r="G46" s="7" t="str">
        <f>VLOOKUP(A46,[2]věž!$A$6:$P$125,13,FALSE)</f>
        <v>Šumperk</v>
      </c>
      <c r="H46" s="8">
        <f>VLOOKUP(A46,[2]věž!$A$6:$P$125,14,FALSE)</f>
        <v>20.32</v>
      </c>
      <c r="I46" s="8">
        <f>VLOOKUP(A46,[2]věž!$A$6:$P$125,15,FALSE)</f>
        <v>20.62</v>
      </c>
      <c r="J46" s="8">
        <f>VLOOKUP(A46,[2]věž!$A$6:$P$125,16,FALSE)</f>
        <v>20.32</v>
      </c>
    </row>
    <row r="47" spans="1:10">
      <c r="A47">
        <v>42</v>
      </c>
      <c r="B47" s="7">
        <f>VLOOKUP(A47,[2]věž!$A$6:$P$125,3,FALSE)</f>
        <v>42</v>
      </c>
      <c r="C47" s="7" t="str">
        <f>VLOOKUP(A47,[2]věž!$A$6:$P$125,5,FALSE)</f>
        <v/>
      </c>
      <c r="D47" s="7" t="str">
        <f>VLOOKUP(A47,[2]věž!$A$6:$P$125,7,FALSE)</f>
        <v xml:space="preserve"> </v>
      </c>
      <c r="E47" s="7">
        <f>VLOOKUP(A47,[2]věž!$A$6:$P$125,10,FALSE)</f>
        <v>112</v>
      </c>
      <c r="F47" s="7" t="str">
        <f>VLOOKUP(A47,[2]věž!$A$6:$P$125,12,FALSE)</f>
        <v>Radut CACIULA</v>
      </c>
      <c r="G47" s="7" t="str">
        <f>VLOOKUP(A47,[2]věž!$A$6:$P$125,13,FALSE)</f>
        <v>Călărași</v>
      </c>
      <c r="H47" s="8">
        <f>VLOOKUP(A47,[2]věž!$A$6:$P$125,14,FALSE)</f>
        <v>99.99</v>
      </c>
      <c r="I47" s="8">
        <f>VLOOKUP(A47,[2]věž!$A$6:$P$125,15,FALSE)</f>
        <v>20.52</v>
      </c>
      <c r="J47" s="8">
        <f>VLOOKUP(A47,[2]věž!$A$6:$P$125,16,FALSE)</f>
        <v>20.52</v>
      </c>
    </row>
    <row r="48" spans="1:10">
      <c r="A48">
        <v>43</v>
      </c>
      <c r="B48" s="7">
        <f>VLOOKUP(A48,[2]věž!$A$6:$P$125,3,FALSE)</f>
        <v>43</v>
      </c>
      <c r="C48" s="7">
        <f>VLOOKUP(A48,[2]věž!$A$6:$P$125,5,FALSE)</f>
        <v>19</v>
      </c>
      <c r="D48" s="7" t="str">
        <f>VLOOKUP(A48,[2]věž!$A$6:$P$125,7,FALSE)</f>
        <v/>
      </c>
      <c r="E48" s="7">
        <f>VLOOKUP(A48,[2]věž!$A$6:$P$125,10,FALSE)</f>
        <v>23</v>
      </c>
      <c r="F48" s="7" t="str">
        <f>VLOOKUP(A48,[2]věž!$A$6:$P$125,12,FALSE)</f>
        <v>Roman ŠIMEK</v>
      </c>
      <c r="G48" s="7" t="str">
        <f>VLOOKUP(A48,[2]věž!$A$6:$P$125,13,FALSE)</f>
        <v>Bruntál</v>
      </c>
      <c r="H48" s="8">
        <f>VLOOKUP(A48,[2]věž!$A$6:$P$125,14,FALSE)</f>
        <v>32.340000000000003</v>
      </c>
      <c r="I48" s="8">
        <f>VLOOKUP(A48,[2]věž!$A$6:$P$125,15,FALSE)</f>
        <v>20.58</v>
      </c>
      <c r="J48" s="8">
        <f>VLOOKUP(A48,[2]věž!$A$6:$P$125,16,FALSE)</f>
        <v>20.58</v>
      </c>
    </row>
    <row r="49" spans="1:10">
      <c r="A49">
        <v>44</v>
      </c>
      <c r="B49" s="7">
        <f>VLOOKUP(A49,[2]věž!$A$6:$P$125,3,FALSE)</f>
        <v>44</v>
      </c>
      <c r="C49" s="7" t="str">
        <f>VLOOKUP(A49,[2]věž!$A$6:$P$125,5,FALSE)</f>
        <v/>
      </c>
      <c r="D49" s="7" t="str">
        <f>VLOOKUP(A49,[2]věž!$A$6:$P$125,7,FALSE)</f>
        <v xml:space="preserve"> </v>
      </c>
      <c r="E49" s="7">
        <f>VLOOKUP(A49,[2]věž!$A$6:$P$125,10,FALSE)</f>
        <v>119</v>
      </c>
      <c r="F49" s="7" t="str">
        <f>VLOOKUP(A49,[2]věž!$A$6:$P$125,12,FALSE)</f>
        <v>Bogdan Constantin STEFAN</v>
      </c>
      <c r="G49" s="7" t="str">
        <f>VLOOKUP(A49,[2]věž!$A$6:$P$125,13,FALSE)</f>
        <v>Călărași</v>
      </c>
      <c r="H49" s="8">
        <f>VLOOKUP(A49,[2]věž!$A$6:$P$125,14,FALSE)</f>
        <v>20.63</v>
      </c>
      <c r="I49" s="8">
        <f>VLOOKUP(A49,[2]věž!$A$6:$P$125,15,FALSE)</f>
        <v>24.4</v>
      </c>
      <c r="J49" s="8">
        <f>VLOOKUP(A49,[2]věž!$A$6:$P$125,16,FALSE)</f>
        <v>20.63</v>
      </c>
    </row>
    <row r="50" spans="1:10">
      <c r="A50">
        <v>45</v>
      </c>
      <c r="B50" s="7">
        <f>VLOOKUP(A50,[2]věž!$A$6:$P$125,3,FALSE)</f>
        <v>45</v>
      </c>
      <c r="C50" s="7">
        <f>VLOOKUP(A50,[2]věž!$A$6:$P$125,5,FALSE)</f>
        <v>20</v>
      </c>
      <c r="D50" s="7" t="str">
        <f>VLOOKUP(A50,[2]věž!$A$6:$P$125,7,FALSE)</f>
        <v/>
      </c>
      <c r="E50" s="7">
        <f>VLOOKUP(A50,[2]věž!$A$6:$P$125,10,FALSE)</f>
        <v>67</v>
      </c>
      <c r="F50" s="7" t="str">
        <f>VLOOKUP(A50,[2]věž!$A$6:$P$125,12,FALSE)</f>
        <v>Tomáš DIETRICH</v>
      </c>
      <c r="G50" s="7" t="str">
        <f>VLOOKUP(A50,[2]věž!$A$6:$P$125,13,FALSE)</f>
        <v>Opava</v>
      </c>
      <c r="H50" s="8">
        <f>VLOOKUP(A50,[2]věž!$A$6:$P$125,14,FALSE)</f>
        <v>25.69</v>
      </c>
      <c r="I50" s="8">
        <f>VLOOKUP(A50,[2]věž!$A$6:$P$125,15,FALSE)</f>
        <v>20.89</v>
      </c>
      <c r="J50" s="8">
        <f>VLOOKUP(A50,[2]věž!$A$6:$P$125,16,FALSE)</f>
        <v>20.89</v>
      </c>
    </row>
    <row r="51" spans="1:10">
      <c r="A51">
        <v>46</v>
      </c>
      <c r="B51" s="7">
        <f>VLOOKUP(A51,[2]věž!$A$6:$P$125,3,FALSE)</f>
        <v>46</v>
      </c>
      <c r="C51" s="7">
        <f>VLOOKUP(A51,[2]věž!$A$6:$P$125,5,FALSE)</f>
        <v>21</v>
      </c>
      <c r="D51" s="7" t="str">
        <f>VLOOKUP(A51,[2]věž!$A$6:$P$125,7,FALSE)</f>
        <v/>
      </c>
      <c r="E51" s="7">
        <f>VLOOKUP(A51,[2]věž!$A$6:$P$125,10,FALSE)</f>
        <v>68</v>
      </c>
      <c r="F51" s="7" t="str">
        <f>VLOOKUP(A51,[2]věž!$A$6:$P$125,12,FALSE)</f>
        <v>Tomáš STOKLASA</v>
      </c>
      <c r="G51" s="7" t="str">
        <f>VLOOKUP(A51,[2]věž!$A$6:$P$125,13,FALSE)</f>
        <v>Opava</v>
      </c>
      <c r="H51" s="8">
        <f>VLOOKUP(A51,[2]věž!$A$6:$P$125,14,FALSE)</f>
        <v>22.51</v>
      </c>
      <c r="I51" s="8">
        <f>VLOOKUP(A51,[2]věž!$A$6:$P$125,15,FALSE)</f>
        <v>20.96</v>
      </c>
      <c r="J51" s="8">
        <f>VLOOKUP(A51,[2]věž!$A$6:$P$125,16,FALSE)</f>
        <v>20.96</v>
      </c>
    </row>
    <row r="52" spans="1:10">
      <c r="A52">
        <v>47</v>
      </c>
      <c r="B52" s="7">
        <f>VLOOKUP(A52,[2]věž!$A$6:$P$125,3,FALSE)</f>
        <v>47</v>
      </c>
      <c r="C52" s="7">
        <f>VLOOKUP(A52,[2]věž!$A$6:$P$125,5,FALSE)</f>
        <v>22</v>
      </c>
      <c r="D52" s="7" t="str">
        <f>VLOOKUP(A52,[2]věž!$A$6:$P$125,7,FALSE)</f>
        <v/>
      </c>
      <c r="E52" s="7">
        <f>VLOOKUP(A52,[2]věž!$A$6:$P$125,10,FALSE)</f>
        <v>45</v>
      </c>
      <c r="F52" s="7" t="str">
        <f>VLOOKUP(A52,[2]věž!$A$6:$P$125,12,FALSE)</f>
        <v>Patrik KAROL</v>
      </c>
      <c r="G52" s="7" t="str">
        <f>VLOOKUP(A52,[2]věž!$A$6:$P$125,13,FALSE)</f>
        <v>Frýdek-Místek</v>
      </c>
      <c r="H52" s="8">
        <f>VLOOKUP(A52,[2]věž!$A$6:$P$125,14,FALSE)</f>
        <v>24.36</v>
      </c>
      <c r="I52" s="8">
        <f>VLOOKUP(A52,[2]věž!$A$6:$P$125,15,FALSE)</f>
        <v>20.97</v>
      </c>
      <c r="J52" s="8">
        <f>VLOOKUP(A52,[2]věž!$A$6:$P$125,16,FALSE)</f>
        <v>20.97</v>
      </c>
    </row>
    <row r="53" spans="1:10">
      <c r="A53">
        <v>48</v>
      </c>
      <c r="B53" s="7">
        <f>VLOOKUP(A53,[2]věž!$A$6:$P$125,3,FALSE)</f>
        <v>48</v>
      </c>
      <c r="C53" s="7" t="str">
        <f>VLOOKUP(A53,[2]věž!$A$6:$P$125,5,FALSE)</f>
        <v/>
      </c>
      <c r="D53" s="7" t="str">
        <f>VLOOKUP(A53,[2]věž!$A$6:$P$125,7,FALSE)</f>
        <v xml:space="preserve"> </v>
      </c>
      <c r="E53" s="7">
        <f>VLOOKUP(A53,[2]věž!$A$6:$P$125,10,FALSE)</f>
        <v>115</v>
      </c>
      <c r="F53" s="7" t="str">
        <f>VLOOKUP(A53,[2]věž!$A$6:$P$125,12,FALSE)</f>
        <v>Marian VARBAN</v>
      </c>
      <c r="G53" s="7" t="str">
        <f>VLOOKUP(A53,[2]věž!$A$6:$P$125,13,FALSE)</f>
        <v>Călărași</v>
      </c>
      <c r="H53" s="8">
        <f>VLOOKUP(A53,[2]věž!$A$6:$P$125,14,FALSE)</f>
        <v>21.64</v>
      </c>
      <c r="I53" s="8">
        <f>VLOOKUP(A53,[2]věž!$A$6:$P$125,15,FALSE)</f>
        <v>21.11</v>
      </c>
      <c r="J53" s="8">
        <f>VLOOKUP(A53,[2]věž!$A$6:$P$125,16,FALSE)</f>
        <v>21.11</v>
      </c>
    </row>
    <row r="54" spans="1:10">
      <c r="A54">
        <v>49</v>
      </c>
      <c r="B54" s="7">
        <f>VLOOKUP(A54,[2]věž!$A$6:$P$125,3,FALSE)</f>
        <v>49</v>
      </c>
      <c r="C54" s="7">
        <f>VLOOKUP(A54,[2]věž!$A$6:$P$125,5,FALSE)</f>
        <v>23</v>
      </c>
      <c r="D54" s="7" t="str">
        <f>VLOOKUP(A54,[2]věž!$A$6:$P$125,7,FALSE)</f>
        <v/>
      </c>
      <c r="E54" s="7">
        <f>VLOOKUP(A54,[2]věž!$A$6:$P$125,10,FALSE)</f>
        <v>64</v>
      </c>
      <c r="F54" s="7" t="str">
        <f>VLOOKUP(A54,[2]věž!$A$6:$P$125,12,FALSE)</f>
        <v>Jan ČERNÝ</v>
      </c>
      <c r="G54" s="7" t="str">
        <f>VLOOKUP(A54,[2]věž!$A$6:$P$125,13,FALSE)</f>
        <v>Opava</v>
      </c>
      <c r="H54" s="8">
        <f>VLOOKUP(A54,[2]věž!$A$6:$P$125,14,FALSE)</f>
        <v>22.22</v>
      </c>
      <c r="I54" s="8">
        <f>VLOOKUP(A54,[2]věž!$A$6:$P$125,15,FALSE)</f>
        <v>21.2</v>
      </c>
      <c r="J54" s="8">
        <f>VLOOKUP(A54,[2]věž!$A$6:$P$125,16,FALSE)</f>
        <v>21.2</v>
      </c>
    </row>
    <row r="55" spans="1:10">
      <c r="A55">
        <v>50</v>
      </c>
      <c r="B55" s="7">
        <f>VLOOKUP(A55,[2]věž!$A$6:$P$125,3,FALSE)</f>
        <v>50</v>
      </c>
      <c r="C55" s="7" t="str">
        <f>VLOOKUP(A55,[2]věž!$A$6:$P$125,5,FALSE)</f>
        <v/>
      </c>
      <c r="D55" s="7">
        <f>VLOOKUP(A55,[2]věž!$A$6:$P$125,7,FALSE)</f>
        <v>19</v>
      </c>
      <c r="E55" s="7">
        <f>VLOOKUP(A55,[2]věž!$A$6:$P$125,10,FALSE)</f>
        <v>93</v>
      </c>
      <c r="F55" s="7" t="str">
        <f>VLOOKUP(A55,[2]věž!$A$6:$P$125,12,FALSE)</f>
        <v>Jakub NEDOMA</v>
      </c>
      <c r="G55" s="7" t="str">
        <f>VLOOKUP(A55,[2]věž!$A$6:$P$125,13,FALSE)</f>
        <v>Prostějov</v>
      </c>
      <c r="H55" s="8">
        <f>VLOOKUP(A55,[2]věž!$A$6:$P$125,14,FALSE)</f>
        <v>21.45</v>
      </c>
      <c r="I55" s="8">
        <f>VLOOKUP(A55,[2]věž!$A$6:$P$125,15,FALSE)</f>
        <v>99.99</v>
      </c>
      <c r="J55" s="8">
        <f>VLOOKUP(A55,[2]věž!$A$6:$P$125,16,FALSE)</f>
        <v>21.45</v>
      </c>
    </row>
    <row r="56" spans="1:10">
      <c r="A56">
        <v>51</v>
      </c>
      <c r="B56" s="7">
        <f>VLOOKUP(A56,[2]věž!$A$6:$P$125,3,FALSE)</f>
        <v>51</v>
      </c>
      <c r="C56" s="7" t="str">
        <f>VLOOKUP(A56,[2]věž!$A$6:$P$125,5,FALSE)</f>
        <v/>
      </c>
      <c r="D56" s="7">
        <f>VLOOKUP(A56,[2]věž!$A$6:$P$125,7,FALSE)</f>
        <v>20</v>
      </c>
      <c r="E56" s="7">
        <f>VLOOKUP(A56,[2]věž!$A$6:$P$125,10,FALSE)</f>
        <v>92</v>
      </c>
      <c r="F56" s="7" t="str">
        <f>VLOOKUP(A56,[2]věž!$A$6:$P$125,12,FALSE)</f>
        <v>Tomáš KOUTNÝ</v>
      </c>
      <c r="G56" s="7" t="str">
        <f>VLOOKUP(A56,[2]věž!$A$6:$P$125,13,FALSE)</f>
        <v>Prostějov</v>
      </c>
      <c r="H56" s="8">
        <f>VLOOKUP(A56,[2]věž!$A$6:$P$125,14,FALSE)</f>
        <v>22.34</v>
      </c>
      <c r="I56" s="8">
        <f>VLOOKUP(A56,[2]věž!$A$6:$P$125,15,FALSE)</f>
        <v>21.64</v>
      </c>
      <c r="J56" s="8">
        <f>VLOOKUP(A56,[2]věž!$A$6:$P$125,16,FALSE)</f>
        <v>21.64</v>
      </c>
    </row>
    <row r="57" spans="1:10">
      <c r="A57">
        <v>52</v>
      </c>
      <c r="B57" s="7">
        <f>VLOOKUP(A57,[2]věž!$A$6:$P$125,3,FALSE)</f>
        <v>52</v>
      </c>
      <c r="C57" s="7">
        <f>VLOOKUP(A57,[2]věž!$A$6:$P$125,5,FALSE)</f>
        <v>24</v>
      </c>
      <c r="D57" s="7" t="str">
        <f>VLOOKUP(A57,[2]věž!$A$6:$P$125,7,FALSE)</f>
        <v/>
      </c>
      <c r="E57" s="7">
        <f>VLOOKUP(A57,[2]věž!$A$6:$P$125,10,FALSE)</f>
        <v>21</v>
      </c>
      <c r="F57" s="7" t="str">
        <f>VLOOKUP(A57,[2]věž!$A$6:$P$125,12,FALSE)</f>
        <v>Petr BOXAN</v>
      </c>
      <c r="G57" s="7" t="str">
        <f>VLOOKUP(A57,[2]věž!$A$6:$P$125,13,FALSE)</f>
        <v>Bruntál</v>
      </c>
      <c r="H57" s="8">
        <f>VLOOKUP(A57,[2]věž!$A$6:$P$125,14,FALSE)</f>
        <v>22.29</v>
      </c>
      <c r="I57" s="8">
        <f>VLOOKUP(A57,[2]věž!$A$6:$P$125,15,FALSE)</f>
        <v>21.69</v>
      </c>
      <c r="J57" s="8">
        <f>VLOOKUP(A57,[2]věž!$A$6:$P$125,16,FALSE)</f>
        <v>21.69</v>
      </c>
    </row>
    <row r="58" spans="1:10">
      <c r="A58">
        <v>53</v>
      </c>
      <c r="B58" s="7">
        <f>VLOOKUP(A58,[2]věž!$A$6:$P$125,3,FALSE)</f>
        <v>53</v>
      </c>
      <c r="C58" s="7">
        <f>VLOOKUP(A58,[2]věž!$A$6:$P$125,5,FALSE)</f>
        <v>25</v>
      </c>
      <c r="D58" s="7" t="str">
        <f>VLOOKUP(A58,[2]věž!$A$6:$P$125,7,FALSE)</f>
        <v/>
      </c>
      <c r="E58" s="7">
        <f>VLOOKUP(A58,[2]věž!$A$6:$P$125,10,FALSE)</f>
        <v>61</v>
      </c>
      <c r="F58" s="7" t="str">
        <f>VLOOKUP(A58,[2]věž!$A$6:$P$125,12,FALSE)</f>
        <v>Přemysl PTÁŠNÍK</v>
      </c>
      <c r="G58" s="7" t="str">
        <f>VLOOKUP(A58,[2]věž!$A$6:$P$125,13,FALSE)</f>
        <v>Opava</v>
      </c>
      <c r="H58" s="8">
        <f>VLOOKUP(A58,[2]věž!$A$6:$P$125,14,FALSE)</f>
        <v>22.54</v>
      </c>
      <c r="I58" s="8">
        <f>VLOOKUP(A58,[2]věž!$A$6:$P$125,15,FALSE)</f>
        <v>22.05</v>
      </c>
      <c r="J58" s="8">
        <f>VLOOKUP(A58,[2]věž!$A$6:$P$125,16,FALSE)</f>
        <v>22.05</v>
      </c>
    </row>
    <row r="59" spans="1:10">
      <c r="A59">
        <v>54</v>
      </c>
      <c r="B59" s="7">
        <f>VLOOKUP(A59,[2]věž!$A$6:$P$125,3,FALSE)</f>
        <v>54</v>
      </c>
      <c r="C59" s="7">
        <f>VLOOKUP(A59,[2]věž!$A$6:$P$125,5,FALSE)</f>
        <v>26</v>
      </c>
      <c r="D59" s="7" t="str">
        <f>VLOOKUP(A59,[2]věž!$A$6:$P$125,7,FALSE)</f>
        <v/>
      </c>
      <c r="E59" s="7">
        <f>VLOOKUP(A59,[2]věž!$A$6:$P$125,10,FALSE)</f>
        <v>62</v>
      </c>
      <c r="F59" s="7" t="str">
        <f>VLOOKUP(A59,[2]věž!$A$6:$P$125,12,FALSE)</f>
        <v>Jiří DRÁPAL</v>
      </c>
      <c r="G59" s="7" t="str">
        <f>VLOOKUP(A59,[2]věž!$A$6:$P$125,13,FALSE)</f>
        <v>Opava</v>
      </c>
      <c r="H59" s="8">
        <f>VLOOKUP(A59,[2]věž!$A$6:$P$125,14,FALSE)</f>
        <v>22.56</v>
      </c>
      <c r="I59" s="8">
        <f>VLOOKUP(A59,[2]věž!$A$6:$P$125,15,FALSE)</f>
        <v>23.19</v>
      </c>
      <c r="J59" s="8">
        <f>VLOOKUP(A59,[2]věž!$A$6:$P$125,16,FALSE)</f>
        <v>22.56</v>
      </c>
    </row>
    <row r="60" spans="1:10">
      <c r="A60">
        <v>55</v>
      </c>
      <c r="B60" s="7">
        <f>VLOOKUP(A60,[2]věž!$A$6:$P$125,3,FALSE)</f>
        <v>55</v>
      </c>
      <c r="C60" s="7">
        <f>VLOOKUP(A60,[2]věž!$A$6:$P$125,5,FALSE)</f>
        <v>27</v>
      </c>
      <c r="D60" s="7" t="str">
        <f>VLOOKUP(A60,[2]věž!$A$6:$P$125,7,FALSE)</f>
        <v/>
      </c>
      <c r="E60" s="7">
        <f>VLOOKUP(A60,[2]věž!$A$6:$P$125,10,FALSE)</f>
        <v>88</v>
      </c>
      <c r="F60" s="7" t="str">
        <f>VLOOKUP(A60,[2]věž!$A$6:$P$125,12,FALSE)</f>
        <v>Pavel KROUPA</v>
      </c>
      <c r="G60" s="7" t="str">
        <f>VLOOKUP(A60,[2]věž!$A$6:$P$125,13,FALSE)</f>
        <v>Nový Jičín</v>
      </c>
      <c r="H60" s="8">
        <f>VLOOKUP(A60,[2]věž!$A$6:$P$125,14,FALSE)</f>
        <v>22.83</v>
      </c>
      <c r="I60" s="8">
        <f>VLOOKUP(A60,[2]věž!$A$6:$P$125,15,FALSE)</f>
        <v>25.98</v>
      </c>
      <c r="J60" s="8">
        <f>VLOOKUP(A60,[2]věž!$A$6:$P$125,16,FALSE)</f>
        <v>22.83</v>
      </c>
    </row>
    <row r="61" spans="1:10">
      <c r="A61">
        <v>56</v>
      </c>
      <c r="B61" s="108">
        <f>VLOOKUP(A61,[2]věž!$A$6:$P$125,3,FALSE)</f>
        <v>56</v>
      </c>
      <c r="C61" s="108">
        <f>VLOOKUP(A61,[2]věž!$A$6:$P$125,5,FALSE)</f>
        <v>28</v>
      </c>
      <c r="D61" s="108" t="str">
        <f>VLOOKUP(A61,[2]věž!$A$6:$P$125,7,FALSE)</f>
        <v/>
      </c>
      <c r="E61" s="108">
        <f>VLOOKUP(A61,[2]věž!$A$6:$P$125,10,FALSE)</f>
        <v>2</v>
      </c>
      <c r="F61" s="108" t="str">
        <f>VLOOKUP(A61,[2]věž!$A$6:$P$125,12,FALSE)</f>
        <v>Martin GRYČ</v>
      </c>
      <c r="G61" s="108" t="str">
        <f>VLOOKUP(A61,[2]věž!$A$6:$P$125,13,FALSE)</f>
        <v>Karviná</v>
      </c>
      <c r="H61" s="109">
        <f>VLOOKUP(A61,[2]věž!$A$6:$P$125,14,FALSE)</f>
        <v>22.95</v>
      </c>
      <c r="I61" s="109">
        <f>VLOOKUP(A61,[2]věž!$A$6:$P$125,15,FALSE)</f>
        <v>99.99</v>
      </c>
      <c r="J61" s="109">
        <f>VLOOKUP(A61,[2]věž!$A$6:$P$125,16,FALSE)</f>
        <v>22.95</v>
      </c>
    </row>
    <row r="62" spans="1:10">
      <c r="A62">
        <v>57</v>
      </c>
      <c r="B62" s="7">
        <f>VLOOKUP(A62,[2]věž!$A$6:$P$125,3,FALSE)</f>
        <v>57</v>
      </c>
      <c r="C62" s="7" t="str">
        <f>VLOOKUP(A62,[2]věž!$A$6:$P$125,5,FALSE)</f>
        <v/>
      </c>
      <c r="D62" s="7">
        <f>VLOOKUP(A62,[2]věž!$A$6:$P$125,7,FALSE)</f>
        <v>21</v>
      </c>
      <c r="E62" s="7">
        <f>VLOOKUP(A62,[2]věž!$A$6:$P$125,10,FALSE)</f>
        <v>98</v>
      </c>
      <c r="F62" s="7" t="str">
        <f>VLOOKUP(A62,[2]věž!$A$6:$P$125,12,FALSE)</f>
        <v>Jiří POKOVBA</v>
      </c>
      <c r="G62" s="7" t="str">
        <f>VLOOKUP(A62,[2]věž!$A$6:$P$125,13,FALSE)</f>
        <v>Prostějov</v>
      </c>
      <c r="H62" s="8">
        <f>VLOOKUP(A62,[2]věž!$A$6:$P$125,14,FALSE)</f>
        <v>31.96</v>
      </c>
      <c r="I62" s="8">
        <f>VLOOKUP(A62,[2]věž!$A$6:$P$125,15,FALSE)</f>
        <v>23.05</v>
      </c>
      <c r="J62" s="8">
        <f>VLOOKUP(A62,[2]věž!$A$6:$P$125,16,FALSE)</f>
        <v>23.05</v>
      </c>
    </row>
    <row r="63" spans="1:10">
      <c r="A63">
        <v>58</v>
      </c>
      <c r="B63" s="7">
        <f>VLOOKUP(A63,[2]věž!$A$6:$P$125,3,FALSE)</f>
        <v>58</v>
      </c>
      <c r="C63" s="7" t="str">
        <f>VLOOKUP(A63,[2]věž!$A$6:$P$125,5,FALSE)</f>
        <v/>
      </c>
      <c r="D63" s="7">
        <f>VLOOKUP(A63,[2]věž!$A$6:$P$125,7,FALSE)</f>
        <v>22</v>
      </c>
      <c r="E63" s="7">
        <f>VLOOKUP(A63,[2]věž!$A$6:$P$125,10,FALSE)</f>
        <v>12</v>
      </c>
      <c r="F63" s="7" t="str">
        <f>VLOOKUP(A63,[2]věž!$A$6:$P$125,12,FALSE)</f>
        <v>Michal DRIEMER</v>
      </c>
      <c r="G63" s="7" t="str">
        <f>VLOOKUP(A63,[2]věž!$A$6:$P$125,13,FALSE)</f>
        <v>Šumperk</v>
      </c>
      <c r="H63" s="8">
        <f>VLOOKUP(A63,[2]věž!$A$6:$P$125,14,FALSE)</f>
        <v>26.07</v>
      </c>
      <c r="I63" s="8">
        <f>VLOOKUP(A63,[2]věž!$A$6:$P$125,15,FALSE)</f>
        <v>23.16</v>
      </c>
      <c r="J63" s="8">
        <f>VLOOKUP(A63,[2]věž!$A$6:$P$125,16,FALSE)</f>
        <v>23.16</v>
      </c>
    </row>
    <row r="64" spans="1:10">
      <c r="A64">
        <v>59</v>
      </c>
      <c r="B64" s="7">
        <f>VLOOKUP(A64,[2]věž!$A$6:$P$125,3,FALSE)</f>
        <v>59</v>
      </c>
      <c r="C64" s="7">
        <f>VLOOKUP(A64,[2]věž!$A$6:$P$125,5,FALSE)</f>
        <v>29</v>
      </c>
      <c r="D64" s="7" t="str">
        <f>VLOOKUP(A64,[2]věž!$A$6:$P$125,7,FALSE)</f>
        <v/>
      </c>
      <c r="E64" s="7">
        <f>VLOOKUP(A64,[2]věž!$A$6:$P$125,10,FALSE)</f>
        <v>81</v>
      </c>
      <c r="F64" s="7" t="str">
        <f>VLOOKUP(A64,[2]věž!$A$6:$P$125,12,FALSE)</f>
        <v>Tomáš SLÁDEČEK</v>
      </c>
      <c r="G64" s="7" t="str">
        <f>VLOOKUP(A64,[2]věž!$A$6:$P$125,13,FALSE)</f>
        <v>Nový Jičín</v>
      </c>
      <c r="H64" s="8">
        <f>VLOOKUP(A64,[2]věž!$A$6:$P$125,14,FALSE)</f>
        <v>24</v>
      </c>
      <c r="I64" s="8">
        <f>VLOOKUP(A64,[2]věž!$A$6:$P$125,15,FALSE)</f>
        <v>23.37</v>
      </c>
      <c r="J64" s="8">
        <f>VLOOKUP(A64,[2]věž!$A$6:$P$125,16,FALSE)</f>
        <v>23.37</v>
      </c>
    </row>
    <row r="65" spans="1:10">
      <c r="A65">
        <v>60</v>
      </c>
      <c r="B65" s="7">
        <f>VLOOKUP(A65,[2]věž!$A$6:$P$125,3,FALSE)</f>
        <v>60</v>
      </c>
      <c r="C65" s="7">
        <f>VLOOKUP(A65,[2]věž!$A$6:$P$125,5,FALSE)</f>
        <v>30</v>
      </c>
      <c r="D65" s="7" t="str">
        <f>VLOOKUP(A65,[2]věž!$A$6:$P$125,7,FALSE)</f>
        <v/>
      </c>
      <c r="E65" s="7">
        <f>VLOOKUP(A65,[2]věž!$A$6:$P$125,10,FALSE)</f>
        <v>27</v>
      </c>
      <c r="F65" s="7" t="str">
        <f>VLOOKUP(A65,[2]věž!$A$6:$P$125,12,FALSE)</f>
        <v>Jan MICHL-BERNÁRD</v>
      </c>
      <c r="G65" s="7" t="str">
        <f>VLOOKUP(A65,[2]věž!$A$6:$P$125,13,FALSE)</f>
        <v>Bruntál</v>
      </c>
      <c r="H65" s="8">
        <f>VLOOKUP(A65,[2]věž!$A$6:$P$125,14,FALSE)</f>
        <v>25.54</v>
      </c>
      <c r="I65" s="8">
        <f>VLOOKUP(A65,[2]věž!$A$6:$P$125,15,FALSE)</f>
        <v>23.48</v>
      </c>
      <c r="J65" s="8">
        <f>VLOOKUP(A65,[2]věž!$A$6:$P$125,16,FALSE)</f>
        <v>23.48</v>
      </c>
    </row>
    <row r="66" spans="1:10">
      <c r="A66">
        <v>61</v>
      </c>
      <c r="B66" s="7">
        <f>VLOOKUP(A66,[2]věž!$A$6:$P$125,3,FALSE)</f>
        <v>61</v>
      </c>
      <c r="C66" s="7">
        <f>VLOOKUP(A66,[2]věž!$A$6:$P$125,5,FALSE)</f>
        <v>31</v>
      </c>
      <c r="D66" s="7" t="str">
        <f>VLOOKUP(A66,[2]věž!$A$6:$P$125,7,FALSE)</f>
        <v/>
      </c>
      <c r="E66" s="7">
        <f>VLOOKUP(A66,[2]věž!$A$6:$P$125,10,FALSE)</f>
        <v>22</v>
      </c>
      <c r="F66" s="7" t="str">
        <f>VLOOKUP(A66,[2]věž!$A$6:$P$125,12,FALSE)</f>
        <v>Radek ŠVIKRUHA</v>
      </c>
      <c r="G66" s="7" t="str">
        <f>VLOOKUP(A66,[2]věž!$A$6:$P$125,13,FALSE)</f>
        <v>Bruntál</v>
      </c>
      <c r="H66" s="8">
        <f>VLOOKUP(A66,[2]věž!$A$6:$P$125,14,FALSE)</f>
        <v>29.41</v>
      </c>
      <c r="I66" s="8">
        <f>VLOOKUP(A66,[2]věž!$A$6:$P$125,15,FALSE)</f>
        <v>24.44</v>
      </c>
      <c r="J66" s="8">
        <f>VLOOKUP(A66,[2]věž!$A$6:$P$125,16,FALSE)</f>
        <v>24.44</v>
      </c>
    </row>
    <row r="67" spans="1:10">
      <c r="A67">
        <v>62</v>
      </c>
      <c r="B67" s="7">
        <f>VLOOKUP(A67,[2]věž!$A$6:$P$125,3,FALSE)</f>
        <v>62</v>
      </c>
      <c r="C67" s="7">
        <f>VLOOKUP(A67,[2]věž!$A$6:$P$125,5,FALSE)</f>
        <v>32</v>
      </c>
      <c r="D67" s="7" t="str">
        <f>VLOOKUP(A67,[2]věž!$A$6:$P$125,7,FALSE)</f>
        <v/>
      </c>
      <c r="E67" s="7">
        <f>VLOOKUP(A67,[2]věž!$A$6:$P$125,10,FALSE)</f>
        <v>69</v>
      </c>
      <c r="F67" s="7" t="str">
        <f>VLOOKUP(A67,[2]věž!$A$6:$P$125,12,FALSE)</f>
        <v>Lukáš GLABASNIA</v>
      </c>
      <c r="G67" s="7" t="str">
        <f>VLOOKUP(A67,[2]věž!$A$6:$P$125,13,FALSE)</f>
        <v>Opava</v>
      </c>
      <c r="H67" s="8">
        <f>VLOOKUP(A67,[2]věž!$A$6:$P$125,14,FALSE)</f>
        <v>25.39</v>
      </c>
      <c r="I67" s="8">
        <f>VLOOKUP(A67,[2]věž!$A$6:$P$125,15,FALSE)</f>
        <v>24.48</v>
      </c>
      <c r="J67" s="8">
        <f>VLOOKUP(A67,[2]věž!$A$6:$P$125,16,FALSE)</f>
        <v>24.48</v>
      </c>
    </row>
    <row r="68" spans="1:10">
      <c r="A68">
        <v>63</v>
      </c>
      <c r="B68" s="7">
        <f>VLOOKUP(A68,[2]věž!$A$6:$P$125,3,FALSE)</f>
        <v>63</v>
      </c>
      <c r="C68" s="7">
        <f>VLOOKUP(A68,[2]věž!$A$6:$P$125,5,FALSE)</f>
        <v>33</v>
      </c>
      <c r="D68" s="7" t="str">
        <f>VLOOKUP(A68,[2]věž!$A$6:$P$125,7,FALSE)</f>
        <v/>
      </c>
      <c r="E68" s="7">
        <f>VLOOKUP(A68,[2]věž!$A$6:$P$125,10,FALSE)</f>
        <v>63</v>
      </c>
      <c r="F68" s="7" t="str">
        <f>VLOOKUP(A68,[2]věž!$A$6:$P$125,12,FALSE)</f>
        <v>Aleš MARTINEK</v>
      </c>
      <c r="G68" s="7" t="str">
        <f>VLOOKUP(A68,[2]věž!$A$6:$P$125,13,FALSE)</f>
        <v>Opava</v>
      </c>
      <c r="H68" s="8">
        <f>VLOOKUP(A68,[2]věž!$A$6:$P$125,14,FALSE)</f>
        <v>26.39</v>
      </c>
      <c r="I68" s="8">
        <f>VLOOKUP(A68,[2]věž!$A$6:$P$125,15,FALSE)</f>
        <v>24.49</v>
      </c>
      <c r="J68" s="8">
        <f>VLOOKUP(A68,[2]věž!$A$6:$P$125,16,FALSE)</f>
        <v>24.49</v>
      </c>
    </row>
    <row r="69" spans="1:10">
      <c r="A69">
        <v>64</v>
      </c>
      <c r="B69" s="7">
        <f>VLOOKUP(A69,[2]věž!$A$6:$P$125,3,FALSE)</f>
        <v>64</v>
      </c>
      <c r="C69" s="7">
        <f>VLOOKUP(A69,[2]věž!$A$6:$P$125,5,FALSE)</f>
        <v>34</v>
      </c>
      <c r="D69" s="7" t="str">
        <f>VLOOKUP(A69,[2]věž!$A$6:$P$125,7,FALSE)</f>
        <v/>
      </c>
      <c r="E69" s="7">
        <f>VLOOKUP(A69,[2]věž!$A$6:$P$125,10,FALSE)</f>
        <v>89</v>
      </c>
      <c r="F69" s="7" t="str">
        <f>VLOOKUP(A69,[2]věž!$A$6:$P$125,12,FALSE)</f>
        <v>Petr FIURÁŠEK</v>
      </c>
      <c r="G69" s="7" t="str">
        <f>VLOOKUP(A69,[2]věž!$A$6:$P$125,13,FALSE)</f>
        <v>Nový Jičín</v>
      </c>
      <c r="H69" s="8">
        <f>VLOOKUP(A69,[2]věž!$A$6:$P$125,14,FALSE)</f>
        <v>24.93</v>
      </c>
      <c r="I69" s="8">
        <f>VLOOKUP(A69,[2]věž!$A$6:$P$125,15,FALSE)</f>
        <v>26.6</v>
      </c>
      <c r="J69" s="8">
        <f>VLOOKUP(A69,[2]věž!$A$6:$P$125,16,FALSE)</f>
        <v>24.93</v>
      </c>
    </row>
    <row r="70" spans="1:10">
      <c r="A70">
        <v>65</v>
      </c>
      <c r="B70" s="7">
        <f>VLOOKUP(A70,[2]věž!$A$6:$P$125,3,FALSE)</f>
        <v>65</v>
      </c>
      <c r="C70" s="7">
        <f>VLOOKUP(A70,[2]věž!$A$6:$P$125,5,FALSE)</f>
        <v>35</v>
      </c>
      <c r="D70" s="7" t="str">
        <f>VLOOKUP(A70,[2]věž!$A$6:$P$125,7,FALSE)</f>
        <v/>
      </c>
      <c r="E70" s="7">
        <f>VLOOKUP(A70,[2]věž!$A$6:$P$125,10,FALSE)</f>
        <v>42</v>
      </c>
      <c r="F70" s="7" t="str">
        <f>VLOOKUP(A70,[2]věž!$A$6:$P$125,12,FALSE)</f>
        <v>David KRHOVJÁK</v>
      </c>
      <c r="G70" s="7" t="str">
        <f>VLOOKUP(A70,[2]věž!$A$6:$P$125,13,FALSE)</f>
        <v>Frýdek-Místek</v>
      </c>
      <c r="H70" s="8">
        <f>VLOOKUP(A70,[2]věž!$A$6:$P$125,14,FALSE)</f>
        <v>32.68</v>
      </c>
      <c r="I70" s="8">
        <f>VLOOKUP(A70,[2]věž!$A$6:$P$125,15,FALSE)</f>
        <v>25.11</v>
      </c>
      <c r="J70" s="8">
        <f>VLOOKUP(A70,[2]věž!$A$6:$P$125,16,FALSE)</f>
        <v>25.11</v>
      </c>
    </row>
    <row r="71" spans="1:10">
      <c r="A71">
        <v>66</v>
      </c>
      <c r="B71" s="7">
        <f>VLOOKUP(A71,[2]věž!$A$6:$P$125,3,FALSE)</f>
        <v>66</v>
      </c>
      <c r="C71" s="7" t="str">
        <f>VLOOKUP(A71,[2]věž!$A$6:$P$125,5,FALSE)</f>
        <v/>
      </c>
      <c r="D71" s="7">
        <f>VLOOKUP(A71,[2]věž!$A$6:$P$125,7,FALSE)</f>
        <v>23</v>
      </c>
      <c r="E71" s="7">
        <f>VLOOKUP(A71,[2]věž!$A$6:$P$125,10,FALSE)</f>
        <v>18</v>
      </c>
      <c r="F71" s="7" t="str">
        <f>VLOOKUP(A71,[2]věž!$A$6:$P$125,12,FALSE)</f>
        <v>Jaroslav HÝBL</v>
      </c>
      <c r="G71" s="7" t="str">
        <f>VLOOKUP(A71,[2]věž!$A$6:$P$125,13,FALSE)</f>
        <v>Šumperk</v>
      </c>
      <c r="H71" s="8">
        <f>VLOOKUP(A71,[2]věž!$A$6:$P$125,14,FALSE)</f>
        <v>26.46</v>
      </c>
      <c r="I71" s="8">
        <f>VLOOKUP(A71,[2]věž!$A$6:$P$125,15,FALSE)</f>
        <v>25.35</v>
      </c>
      <c r="J71" s="8">
        <f>VLOOKUP(A71,[2]věž!$A$6:$P$125,16,FALSE)</f>
        <v>25.35</v>
      </c>
    </row>
    <row r="72" spans="1:10">
      <c r="A72">
        <v>67</v>
      </c>
      <c r="B72" s="7">
        <f>VLOOKUP(A72,[2]věž!$A$6:$P$125,3,FALSE)</f>
        <v>67</v>
      </c>
      <c r="C72" s="7">
        <f>VLOOKUP(A72,[2]věž!$A$6:$P$125,5,FALSE)</f>
        <v>36</v>
      </c>
      <c r="D72" s="7" t="str">
        <f>VLOOKUP(A72,[2]věž!$A$6:$P$125,7,FALSE)</f>
        <v/>
      </c>
      <c r="E72" s="7">
        <f>VLOOKUP(A72,[2]věž!$A$6:$P$125,10,FALSE)</f>
        <v>70</v>
      </c>
      <c r="F72" s="7" t="str">
        <f>VLOOKUP(A72,[2]věž!$A$6:$P$125,12,FALSE)</f>
        <v>Vít PETEREK</v>
      </c>
      <c r="G72" s="7" t="str">
        <f>VLOOKUP(A72,[2]věž!$A$6:$P$125,13,FALSE)</f>
        <v>Opava</v>
      </c>
      <c r="H72" s="8">
        <f>VLOOKUP(A72,[2]věž!$A$6:$P$125,14,FALSE)</f>
        <v>25.44</v>
      </c>
      <c r="I72" s="8">
        <f>VLOOKUP(A72,[2]věž!$A$6:$P$125,15,FALSE)</f>
        <v>31.04</v>
      </c>
      <c r="J72" s="8">
        <f>VLOOKUP(A72,[2]věž!$A$6:$P$125,16,FALSE)</f>
        <v>25.44</v>
      </c>
    </row>
    <row r="73" spans="1:10">
      <c r="A73">
        <v>68</v>
      </c>
      <c r="B73" s="7">
        <f>VLOOKUP(A73,[2]věž!$A$6:$P$125,3,FALSE)</f>
        <v>68</v>
      </c>
      <c r="C73" s="7" t="str">
        <f>VLOOKUP(A73,[2]věž!$A$6:$P$125,5,FALSE)</f>
        <v/>
      </c>
      <c r="D73" s="7">
        <f>VLOOKUP(A73,[2]věž!$A$6:$P$125,7,FALSE)</f>
        <v>24</v>
      </c>
      <c r="E73" s="7">
        <f>VLOOKUP(A73,[2]věž!$A$6:$P$125,10,FALSE)</f>
        <v>58</v>
      </c>
      <c r="F73" s="7" t="str">
        <f>VLOOKUP(A73,[2]věž!$A$6:$P$125,12,FALSE)</f>
        <v>Ondřej PLESNÍK</v>
      </c>
      <c r="G73" s="7" t="str">
        <f>VLOOKUP(A73,[2]věž!$A$6:$P$125,13,FALSE)</f>
        <v>Přerov</v>
      </c>
      <c r="H73" s="8">
        <f>VLOOKUP(A73,[2]věž!$A$6:$P$125,14,FALSE)</f>
        <v>25.47</v>
      </c>
      <c r="I73" s="8">
        <f>VLOOKUP(A73,[2]věž!$A$6:$P$125,15,FALSE)</f>
        <v>29.22</v>
      </c>
      <c r="J73" s="8">
        <f>VLOOKUP(A73,[2]věž!$A$6:$P$125,16,FALSE)</f>
        <v>25.47</v>
      </c>
    </row>
    <row r="74" spans="1:10">
      <c r="A74">
        <v>69</v>
      </c>
      <c r="B74" s="7">
        <f>VLOOKUP(A74,[2]věž!$A$6:$P$125,3,FALSE)</f>
        <v>69</v>
      </c>
      <c r="C74" s="7">
        <f>VLOOKUP(A74,[2]věž!$A$6:$P$125,5,FALSE)</f>
        <v>37</v>
      </c>
      <c r="D74" s="7" t="str">
        <f>VLOOKUP(A74,[2]věž!$A$6:$P$125,7,FALSE)</f>
        <v/>
      </c>
      <c r="E74" s="7">
        <f>VLOOKUP(A74,[2]věž!$A$6:$P$125,10,FALSE)</f>
        <v>84</v>
      </c>
      <c r="F74" s="7" t="str">
        <f>VLOOKUP(A74,[2]věž!$A$6:$P$125,12,FALSE)</f>
        <v>Robert JALŮVKA</v>
      </c>
      <c r="G74" s="7" t="str">
        <f>VLOOKUP(A74,[2]věž!$A$6:$P$125,13,FALSE)</f>
        <v>Nový Jičín</v>
      </c>
      <c r="H74" s="8">
        <f>VLOOKUP(A74,[2]věž!$A$6:$P$125,14,FALSE)</f>
        <v>26.51</v>
      </c>
      <c r="I74" s="8">
        <f>VLOOKUP(A74,[2]věž!$A$6:$P$125,15,FALSE)</f>
        <v>25.5</v>
      </c>
      <c r="J74" s="8">
        <f>VLOOKUP(A74,[2]věž!$A$6:$P$125,16,FALSE)</f>
        <v>25.5</v>
      </c>
    </row>
    <row r="75" spans="1:10">
      <c r="A75">
        <v>70</v>
      </c>
      <c r="B75" s="7">
        <f>VLOOKUP(A75,[2]věž!$A$6:$P$125,3,FALSE)</f>
        <v>70</v>
      </c>
      <c r="C75" s="7">
        <f>VLOOKUP(A75,[2]věž!$A$6:$P$125,5,FALSE)</f>
        <v>38</v>
      </c>
      <c r="D75" s="7" t="str">
        <f>VLOOKUP(A75,[2]věž!$A$6:$P$125,7,FALSE)</f>
        <v/>
      </c>
      <c r="E75" s="7">
        <f>VLOOKUP(A75,[2]věž!$A$6:$P$125,10,FALSE)</f>
        <v>87</v>
      </c>
      <c r="F75" s="7" t="str">
        <f>VLOOKUP(A75,[2]věž!$A$6:$P$125,12,FALSE)</f>
        <v>Lukáš JELŠÍK</v>
      </c>
      <c r="G75" s="7" t="str">
        <f>VLOOKUP(A75,[2]věž!$A$6:$P$125,13,FALSE)</f>
        <v>Nový Jičín</v>
      </c>
      <c r="H75" s="8">
        <f>VLOOKUP(A75,[2]věž!$A$6:$P$125,14,FALSE)</f>
        <v>25.84</v>
      </c>
      <c r="I75" s="8">
        <f>VLOOKUP(A75,[2]věž!$A$6:$P$125,15,FALSE)</f>
        <v>25.8</v>
      </c>
      <c r="J75" s="8">
        <f>VLOOKUP(A75,[2]věž!$A$6:$P$125,16,FALSE)</f>
        <v>25.8</v>
      </c>
    </row>
    <row r="76" spans="1:10">
      <c r="A76">
        <v>71</v>
      </c>
      <c r="B76" s="7">
        <f>VLOOKUP(A76,[2]věž!$A$6:$P$125,3,FALSE)</f>
        <v>71</v>
      </c>
      <c r="C76" s="7">
        <f>VLOOKUP(A76,[2]věž!$A$6:$P$125,5,FALSE)</f>
        <v>39</v>
      </c>
      <c r="D76" s="7" t="str">
        <f>VLOOKUP(A76,[2]věž!$A$6:$P$125,7,FALSE)</f>
        <v/>
      </c>
      <c r="E76" s="7">
        <f>VLOOKUP(A76,[2]věž!$A$6:$P$125,10,FALSE)</f>
        <v>83</v>
      </c>
      <c r="F76" s="7" t="str">
        <f>VLOOKUP(A76,[2]věž!$A$6:$P$125,12,FALSE)</f>
        <v>Pavel ŽÍDEK</v>
      </c>
      <c r="G76" s="7" t="str">
        <f>VLOOKUP(A76,[2]věž!$A$6:$P$125,13,FALSE)</f>
        <v>Nový Jičín</v>
      </c>
      <c r="H76" s="8">
        <f>VLOOKUP(A76,[2]věž!$A$6:$P$125,14,FALSE)</f>
        <v>26.62</v>
      </c>
      <c r="I76" s="8">
        <f>VLOOKUP(A76,[2]věž!$A$6:$P$125,15,FALSE)</f>
        <v>29.1</v>
      </c>
      <c r="J76" s="8">
        <f>VLOOKUP(A76,[2]věž!$A$6:$P$125,16,FALSE)</f>
        <v>26.62</v>
      </c>
    </row>
    <row r="77" spans="1:10">
      <c r="A77">
        <v>72</v>
      </c>
      <c r="B77" s="7">
        <f>VLOOKUP(A77,[2]věž!$A$6:$P$125,3,FALSE)</f>
        <v>72</v>
      </c>
      <c r="C77" s="7" t="str">
        <f>VLOOKUP(A77,[2]věž!$A$6:$P$125,5,FALSE)</f>
        <v/>
      </c>
      <c r="D77" s="7">
        <f>VLOOKUP(A77,[2]věž!$A$6:$P$125,7,FALSE)</f>
        <v>25</v>
      </c>
      <c r="E77" s="7">
        <f>VLOOKUP(A77,[2]věž!$A$6:$P$125,10,FALSE)</f>
        <v>13</v>
      </c>
      <c r="F77" s="7" t="str">
        <f>VLOOKUP(A77,[2]věž!$A$6:$P$125,12,FALSE)</f>
        <v>Jiří PAVLŮ</v>
      </c>
      <c r="G77" s="7" t="str">
        <f>VLOOKUP(A77,[2]věž!$A$6:$P$125,13,FALSE)</f>
        <v>Šumperk</v>
      </c>
      <c r="H77" s="8">
        <f>VLOOKUP(A77,[2]věž!$A$6:$P$125,14,FALSE)</f>
        <v>27.31</v>
      </c>
      <c r="I77" s="8">
        <f>VLOOKUP(A77,[2]věž!$A$6:$P$125,15,FALSE)</f>
        <v>26.67</v>
      </c>
      <c r="J77" s="8">
        <f>VLOOKUP(A77,[2]věž!$A$6:$P$125,16,FALSE)</f>
        <v>26.67</v>
      </c>
    </row>
    <row r="78" spans="1:10">
      <c r="A78">
        <v>73</v>
      </c>
      <c r="B78" s="7">
        <f>VLOOKUP(A78,[2]věž!$A$6:$P$125,3,FALSE)</f>
        <v>73</v>
      </c>
      <c r="C78" s="7">
        <f>VLOOKUP(A78,[2]věž!$A$6:$P$125,5,FALSE)</f>
        <v>40</v>
      </c>
      <c r="D78" s="7" t="str">
        <f>VLOOKUP(A78,[2]věž!$A$6:$P$125,7,FALSE)</f>
        <v/>
      </c>
      <c r="E78" s="7">
        <f>VLOOKUP(A78,[2]věž!$A$6:$P$125,10,FALSE)</f>
        <v>44</v>
      </c>
      <c r="F78" s="7" t="str">
        <f>VLOOKUP(A78,[2]věž!$A$6:$P$125,12,FALSE)</f>
        <v>Tomáš POSPĚCH</v>
      </c>
      <c r="G78" s="7" t="str">
        <f>VLOOKUP(A78,[2]věž!$A$6:$P$125,13,FALSE)</f>
        <v>Frýdek-Místek</v>
      </c>
      <c r="H78" s="8">
        <f>VLOOKUP(A78,[2]věž!$A$6:$P$125,14,FALSE)</f>
        <v>29.03</v>
      </c>
      <c r="I78" s="8">
        <f>VLOOKUP(A78,[2]věž!$A$6:$P$125,15,FALSE)</f>
        <v>26.75</v>
      </c>
      <c r="J78" s="8">
        <f>VLOOKUP(A78,[2]věž!$A$6:$P$125,16,FALSE)</f>
        <v>26.75</v>
      </c>
    </row>
    <row r="79" spans="1:10">
      <c r="A79">
        <v>74</v>
      </c>
      <c r="B79" s="7">
        <f>VLOOKUP(A79,[2]věž!$A$6:$P$125,3,FALSE)</f>
        <v>74</v>
      </c>
      <c r="C79" s="7" t="str">
        <f>VLOOKUP(A79,[2]věž!$A$6:$P$125,5,FALSE)</f>
        <v/>
      </c>
      <c r="D79" s="7">
        <f>VLOOKUP(A79,[2]věž!$A$6:$P$125,7,FALSE)</f>
        <v>26</v>
      </c>
      <c r="E79" s="7">
        <f>VLOOKUP(A79,[2]věž!$A$6:$P$125,10,FALSE)</f>
        <v>72</v>
      </c>
      <c r="F79" s="7" t="str">
        <f>VLOOKUP(A79,[2]věž!$A$6:$P$125,12,FALSE)</f>
        <v>Pavel ŠŤASTNÝ</v>
      </c>
      <c r="G79" s="7" t="str">
        <f>VLOOKUP(A79,[2]věž!$A$6:$P$125,13,FALSE)</f>
        <v>Jeseník</v>
      </c>
      <c r="H79" s="8">
        <f>VLOOKUP(A79,[2]věž!$A$6:$P$125,14,FALSE)</f>
        <v>27.05</v>
      </c>
      <c r="I79" s="8">
        <f>VLOOKUP(A79,[2]věž!$A$6:$P$125,15,FALSE)</f>
        <v>99.99</v>
      </c>
      <c r="J79" s="8">
        <f>VLOOKUP(A79,[2]věž!$A$6:$P$125,16,FALSE)</f>
        <v>27.05</v>
      </c>
    </row>
    <row r="80" spans="1:10">
      <c r="A80">
        <v>75</v>
      </c>
      <c r="B80" s="7">
        <f>VLOOKUP(A80,[2]věž!$A$6:$P$125,3,FALSE)</f>
        <v>75</v>
      </c>
      <c r="C80" s="7">
        <f>VLOOKUP(A80,[2]věž!$A$6:$P$125,5,FALSE)</f>
        <v>41</v>
      </c>
      <c r="D80" s="7" t="str">
        <f>VLOOKUP(A80,[2]věž!$A$6:$P$125,7,FALSE)</f>
        <v/>
      </c>
      <c r="E80" s="7">
        <f>VLOOKUP(A80,[2]věž!$A$6:$P$125,10,FALSE)</f>
        <v>41</v>
      </c>
      <c r="F80" s="7" t="str">
        <f>VLOOKUP(A80,[2]věž!$A$6:$P$125,12,FALSE)</f>
        <v>Marek FUCIMAN</v>
      </c>
      <c r="G80" s="7" t="str">
        <f>VLOOKUP(A80,[2]věž!$A$6:$P$125,13,FALSE)</f>
        <v>Frýdek-Místek</v>
      </c>
      <c r="H80" s="8">
        <f>VLOOKUP(A80,[2]věž!$A$6:$P$125,14,FALSE)</f>
        <v>27.18</v>
      </c>
      <c r="I80" s="8">
        <f>VLOOKUP(A80,[2]věž!$A$6:$P$125,15,FALSE)</f>
        <v>28.03</v>
      </c>
      <c r="J80" s="8">
        <f>VLOOKUP(A80,[2]věž!$A$6:$P$125,16,FALSE)</f>
        <v>27.18</v>
      </c>
    </row>
    <row r="81" spans="1:10">
      <c r="A81">
        <v>76</v>
      </c>
      <c r="B81" s="7">
        <f>VLOOKUP(A81,[2]věž!$A$6:$P$125,3,FALSE)</f>
        <v>76</v>
      </c>
      <c r="C81" s="7">
        <f>VLOOKUP(A81,[2]věž!$A$6:$P$125,5,FALSE)</f>
        <v>42</v>
      </c>
      <c r="D81" s="7" t="str">
        <f>VLOOKUP(A81,[2]věž!$A$6:$P$125,7,FALSE)</f>
        <v/>
      </c>
      <c r="E81" s="7">
        <f>VLOOKUP(A81,[2]věž!$A$6:$P$125,10,FALSE)</f>
        <v>26</v>
      </c>
      <c r="F81" s="7" t="str">
        <f>VLOOKUP(A81,[2]věž!$A$6:$P$125,12,FALSE)</f>
        <v>Radim HANULÍK</v>
      </c>
      <c r="G81" s="7" t="str">
        <f>VLOOKUP(A81,[2]věž!$A$6:$P$125,13,FALSE)</f>
        <v>Bruntál</v>
      </c>
      <c r="H81" s="8">
        <f>VLOOKUP(A81,[2]věž!$A$6:$P$125,14,FALSE)</f>
        <v>33.15</v>
      </c>
      <c r="I81" s="8">
        <f>VLOOKUP(A81,[2]věž!$A$6:$P$125,15,FALSE)</f>
        <v>27.3</v>
      </c>
      <c r="J81" s="8">
        <f>VLOOKUP(A81,[2]věž!$A$6:$P$125,16,FALSE)</f>
        <v>27.3</v>
      </c>
    </row>
    <row r="82" spans="1:10">
      <c r="A82">
        <v>77</v>
      </c>
      <c r="B82" s="7">
        <f>VLOOKUP(A82,[2]věž!$A$6:$P$125,3,FALSE)</f>
        <v>77</v>
      </c>
      <c r="C82" s="7">
        <f>VLOOKUP(A82,[2]věž!$A$6:$P$125,5,FALSE)</f>
        <v>43</v>
      </c>
      <c r="D82" s="7" t="str">
        <f>VLOOKUP(A82,[2]věž!$A$6:$P$125,7,FALSE)</f>
        <v/>
      </c>
      <c r="E82" s="7">
        <f>VLOOKUP(A82,[2]věž!$A$6:$P$125,10,FALSE)</f>
        <v>24</v>
      </c>
      <c r="F82" s="7" t="str">
        <f>VLOOKUP(A82,[2]věž!$A$6:$P$125,12,FALSE)</f>
        <v>Ondřej KUBALA</v>
      </c>
      <c r="G82" s="7" t="str">
        <f>VLOOKUP(A82,[2]věž!$A$6:$P$125,13,FALSE)</f>
        <v>Bruntál</v>
      </c>
      <c r="H82" s="8">
        <f>VLOOKUP(A82,[2]věž!$A$6:$P$125,14,FALSE)</f>
        <v>30.13</v>
      </c>
      <c r="I82" s="8">
        <f>VLOOKUP(A82,[2]věž!$A$6:$P$125,15,FALSE)</f>
        <v>27.51</v>
      </c>
      <c r="J82" s="8">
        <f>VLOOKUP(A82,[2]věž!$A$6:$P$125,16,FALSE)</f>
        <v>27.51</v>
      </c>
    </row>
    <row r="83" spans="1:10">
      <c r="A83">
        <v>78</v>
      </c>
      <c r="B83" s="7">
        <f>VLOOKUP(A83,[2]věž!$A$6:$P$125,3,FALSE)</f>
        <v>78</v>
      </c>
      <c r="C83" s="7">
        <f>VLOOKUP(A83,[2]věž!$A$6:$P$125,5,FALSE)</f>
        <v>44</v>
      </c>
      <c r="D83" s="7" t="str">
        <f>VLOOKUP(A83,[2]věž!$A$6:$P$125,7,FALSE)</f>
        <v/>
      </c>
      <c r="E83" s="7">
        <f>VLOOKUP(A83,[2]věž!$A$6:$P$125,10,FALSE)</f>
        <v>29</v>
      </c>
      <c r="F83" s="7" t="str">
        <f>VLOOKUP(A83,[2]věž!$A$6:$P$125,12,FALSE)</f>
        <v>Ondřej CHALUPA</v>
      </c>
      <c r="G83" s="7" t="str">
        <f>VLOOKUP(A83,[2]věž!$A$6:$P$125,13,FALSE)</f>
        <v>Bruntál</v>
      </c>
      <c r="H83" s="8">
        <f>VLOOKUP(A83,[2]věž!$A$6:$P$125,14,FALSE)</f>
        <v>99.99</v>
      </c>
      <c r="I83" s="8">
        <f>VLOOKUP(A83,[2]věž!$A$6:$P$125,15,FALSE)</f>
        <v>30.66</v>
      </c>
      <c r="J83" s="8">
        <f>VLOOKUP(A83,[2]věž!$A$6:$P$125,16,FALSE)</f>
        <v>30.66</v>
      </c>
    </row>
    <row r="84" spans="1:10">
      <c r="A84">
        <v>79</v>
      </c>
      <c r="B84" s="7">
        <f>VLOOKUP(A84,[2]věž!$A$6:$P$125,3,FALSE)</f>
        <v>79</v>
      </c>
      <c r="C84" s="7" t="str">
        <f>VLOOKUP(A84,[2]věž!$A$6:$P$125,5,FALSE)</f>
        <v/>
      </c>
      <c r="D84" s="7">
        <f>VLOOKUP(A84,[2]věž!$A$6:$P$125,7,FALSE)</f>
        <v>27</v>
      </c>
      <c r="E84" s="7">
        <f>VLOOKUP(A84,[2]věž!$A$6:$P$125,10,FALSE)</f>
        <v>74</v>
      </c>
      <c r="F84" s="7" t="str">
        <f>VLOOKUP(A84,[2]věž!$A$6:$P$125,12,FALSE)</f>
        <v>Michal KUŽÍLEK</v>
      </c>
      <c r="G84" s="7" t="str">
        <f>VLOOKUP(A84,[2]věž!$A$6:$P$125,13,FALSE)</f>
        <v>Jeseník</v>
      </c>
      <c r="H84" s="8">
        <f>VLOOKUP(A84,[2]věž!$A$6:$P$125,14,FALSE)</f>
        <v>31.18</v>
      </c>
      <c r="I84" s="8">
        <f>VLOOKUP(A84,[2]věž!$A$6:$P$125,15,FALSE)</f>
        <v>99.99</v>
      </c>
      <c r="J84" s="8">
        <f>VLOOKUP(A84,[2]věž!$A$6:$P$125,16,FALSE)</f>
        <v>31.18</v>
      </c>
    </row>
    <row r="85" spans="1:10">
      <c r="A85">
        <v>80</v>
      </c>
      <c r="B85" s="7">
        <f>VLOOKUP(A85,[2]věž!$A$6:$P$125,3,FALSE)</f>
        <v>80</v>
      </c>
      <c r="C85" s="7" t="str">
        <f>VLOOKUP(A85,[2]věž!$A$6:$P$125,5,FALSE)</f>
        <v/>
      </c>
      <c r="D85" s="7">
        <f>VLOOKUP(A85,[2]věž!$A$6:$P$125,7,FALSE)</f>
        <v>28</v>
      </c>
      <c r="E85" s="7">
        <f>VLOOKUP(A85,[2]věž!$A$6:$P$125,10,FALSE)</f>
        <v>94</v>
      </c>
      <c r="F85" s="7" t="str">
        <f>VLOOKUP(A85,[2]věž!$A$6:$P$125,12,FALSE)</f>
        <v>Martin GRULICH</v>
      </c>
      <c r="G85" s="7" t="str">
        <f>VLOOKUP(A85,[2]věž!$A$6:$P$125,13,FALSE)</f>
        <v>Prostějov</v>
      </c>
      <c r="H85" s="8">
        <f>VLOOKUP(A85,[2]věž!$A$6:$P$125,14,FALSE)</f>
        <v>31.61</v>
      </c>
      <c r="I85" s="8">
        <f>VLOOKUP(A85,[2]věž!$A$6:$P$125,15,FALSE)</f>
        <v>99.99</v>
      </c>
      <c r="J85" s="8">
        <f>VLOOKUP(A85,[2]věž!$A$6:$P$125,16,FALSE)</f>
        <v>31.61</v>
      </c>
    </row>
    <row r="86" spans="1:10">
      <c r="A86">
        <v>81</v>
      </c>
      <c r="B86" s="7">
        <f>VLOOKUP(A86,[2]věž!$A$6:$P$125,3,FALSE)</f>
        <v>81</v>
      </c>
      <c r="C86" s="7">
        <f>VLOOKUP(A86,[2]věž!$A$6:$P$125,5,FALSE)</f>
        <v>45</v>
      </c>
      <c r="D86" s="7" t="str">
        <f>VLOOKUP(A86,[2]věž!$A$6:$P$125,7,FALSE)</f>
        <v/>
      </c>
      <c r="E86" s="7">
        <f>VLOOKUP(A86,[2]věž!$A$6:$P$125,10,FALSE)</f>
        <v>25</v>
      </c>
      <c r="F86" s="7" t="str">
        <f>VLOOKUP(A86,[2]věž!$A$6:$P$125,12,FALSE)</f>
        <v>Michal TISOŇ</v>
      </c>
      <c r="G86" s="7" t="str">
        <f>VLOOKUP(A86,[2]věž!$A$6:$P$125,13,FALSE)</f>
        <v>Bruntál</v>
      </c>
      <c r="H86" s="8">
        <f>VLOOKUP(A86,[2]věž!$A$6:$P$125,14,FALSE)</f>
        <v>31.62</v>
      </c>
      <c r="I86" s="8">
        <f>VLOOKUP(A86,[2]věž!$A$6:$P$125,15,FALSE)</f>
        <v>40.58</v>
      </c>
      <c r="J86" s="8">
        <f>VLOOKUP(A86,[2]věž!$A$6:$P$125,16,FALSE)</f>
        <v>31.62</v>
      </c>
    </row>
    <row r="87" spans="1:10">
      <c r="A87">
        <v>82</v>
      </c>
      <c r="B87" s="7">
        <f>VLOOKUP(A87,[2]věž!$A$6:$P$125,3,FALSE)</f>
        <v>82</v>
      </c>
      <c r="C87" s="7">
        <f>VLOOKUP(A87,[2]věž!$A$6:$P$125,5,FALSE)</f>
        <v>46</v>
      </c>
      <c r="D87" s="7" t="str">
        <f>VLOOKUP(A87,[2]věž!$A$6:$P$125,7,FALSE)</f>
        <v/>
      </c>
      <c r="E87" s="7">
        <f>VLOOKUP(A87,[2]věž!$A$6:$P$125,10,FALSE)</f>
        <v>86</v>
      </c>
      <c r="F87" s="7" t="str">
        <f>VLOOKUP(A87,[2]věž!$A$6:$P$125,12,FALSE)</f>
        <v>Lubomír ADAM</v>
      </c>
      <c r="G87" s="7" t="str">
        <f>VLOOKUP(A87,[2]věž!$A$6:$P$125,13,FALSE)</f>
        <v>Nový Jičín</v>
      </c>
      <c r="H87" s="8">
        <f>VLOOKUP(A87,[2]věž!$A$6:$P$125,14,FALSE)</f>
        <v>31.75</v>
      </c>
      <c r="I87" s="8">
        <f>VLOOKUP(A87,[2]věž!$A$6:$P$125,15,FALSE)</f>
        <v>99.99</v>
      </c>
      <c r="J87" s="8">
        <f>VLOOKUP(A87,[2]věž!$A$6:$P$125,16,FALSE)</f>
        <v>31.75</v>
      </c>
    </row>
    <row r="88" spans="1:10">
      <c r="A88">
        <v>83</v>
      </c>
      <c r="B88" s="7">
        <f>VLOOKUP(A88,[2]věž!$A$6:$P$125,3,FALSE)</f>
        <v>83</v>
      </c>
      <c r="C88" s="7" t="str">
        <f>VLOOKUP(A88,[2]věž!$A$6:$P$125,5,FALSE)</f>
        <v/>
      </c>
      <c r="D88" s="7">
        <f>VLOOKUP(A88,[2]věž!$A$6:$P$125,7,FALSE)</f>
        <v>29</v>
      </c>
      <c r="E88" s="7">
        <f>VLOOKUP(A88,[2]věž!$A$6:$P$125,10,FALSE)</f>
        <v>91</v>
      </c>
      <c r="F88" s="7" t="str">
        <f>VLOOKUP(A88,[2]věž!$A$6:$P$125,12,FALSE)</f>
        <v>Jakub DOLEČEK</v>
      </c>
      <c r="G88" s="7" t="str">
        <f>VLOOKUP(A88,[2]věž!$A$6:$P$125,13,FALSE)</f>
        <v>Prostějov</v>
      </c>
      <c r="H88" s="8">
        <f>VLOOKUP(A88,[2]věž!$A$6:$P$125,14,FALSE)</f>
        <v>34</v>
      </c>
      <c r="I88" s="8">
        <f>VLOOKUP(A88,[2]věž!$A$6:$P$125,15,FALSE)</f>
        <v>31.78</v>
      </c>
      <c r="J88" s="8">
        <f>VLOOKUP(A88,[2]věž!$A$6:$P$125,16,FALSE)</f>
        <v>31.78</v>
      </c>
    </row>
    <row r="89" spans="1:10">
      <c r="A89">
        <v>84</v>
      </c>
      <c r="B89" s="7">
        <f>VLOOKUP(A89,[2]věž!$A$6:$P$125,3,FALSE)</f>
        <v>84</v>
      </c>
      <c r="C89" s="7" t="str">
        <f>VLOOKUP(A89,[2]věž!$A$6:$P$125,5,FALSE)</f>
        <v/>
      </c>
      <c r="D89" s="7">
        <f>VLOOKUP(A89,[2]věž!$A$6:$P$125,7,FALSE)</f>
        <v>30</v>
      </c>
      <c r="E89" s="7">
        <f>VLOOKUP(A89,[2]věž!$A$6:$P$125,10,FALSE)</f>
        <v>76</v>
      </c>
      <c r="F89" s="7" t="str">
        <f>VLOOKUP(A89,[2]věž!$A$6:$P$125,12,FALSE)</f>
        <v>Milan SMATANA</v>
      </c>
      <c r="G89" s="7" t="str">
        <f>VLOOKUP(A89,[2]věž!$A$6:$P$125,13,FALSE)</f>
        <v>Jeseník</v>
      </c>
      <c r="H89" s="8">
        <f>VLOOKUP(A89,[2]věž!$A$6:$P$125,14,FALSE)</f>
        <v>32.53</v>
      </c>
      <c r="I89" s="8">
        <f>VLOOKUP(A89,[2]věž!$A$6:$P$125,15,FALSE)</f>
        <v>99.99</v>
      </c>
      <c r="J89" s="8">
        <f>VLOOKUP(A89,[2]věž!$A$6:$P$125,16,FALSE)</f>
        <v>32.53</v>
      </c>
    </row>
    <row r="90" spans="1:10">
      <c r="A90">
        <v>85</v>
      </c>
      <c r="B90" s="7">
        <f>VLOOKUP(A90,[2]věž!$A$6:$P$125,3,FALSE)</f>
        <v>85</v>
      </c>
      <c r="C90" s="7" t="str">
        <f>VLOOKUP(A90,[2]věž!$A$6:$P$125,5,FALSE)</f>
        <v/>
      </c>
      <c r="D90" s="7">
        <f>VLOOKUP(A90,[2]věž!$A$6:$P$125,7,FALSE)</f>
        <v>31</v>
      </c>
      <c r="E90" s="7">
        <f>VLOOKUP(A90,[2]věž!$A$6:$P$125,10,FALSE)</f>
        <v>79</v>
      </c>
      <c r="F90" s="7" t="str">
        <f>VLOOKUP(A90,[2]věž!$A$6:$P$125,12,FALSE)</f>
        <v>Martin TONHAUSER</v>
      </c>
      <c r="G90" s="7" t="str">
        <f>VLOOKUP(A90,[2]věž!$A$6:$P$125,13,FALSE)</f>
        <v>Jeseník</v>
      </c>
      <c r="H90" s="8">
        <f>VLOOKUP(A90,[2]věž!$A$6:$P$125,14,FALSE)</f>
        <v>33.42</v>
      </c>
      <c r="I90" s="8">
        <f>VLOOKUP(A90,[2]věž!$A$6:$P$125,15,FALSE)</f>
        <v>99.99</v>
      </c>
      <c r="J90" s="8">
        <f>VLOOKUP(A90,[2]věž!$A$6:$P$125,16,FALSE)</f>
        <v>33.42</v>
      </c>
    </row>
    <row r="91" spans="1:10">
      <c r="A91">
        <v>86</v>
      </c>
      <c r="B91" s="7">
        <f>VLOOKUP(A91,[2]věž!$A$6:$P$125,3,FALSE)</f>
        <v>86</v>
      </c>
      <c r="C91" s="7" t="str">
        <f>VLOOKUP(A91,[2]věž!$A$6:$P$125,5,FALSE)</f>
        <v/>
      </c>
      <c r="D91" s="7">
        <f>VLOOKUP(A91,[2]věž!$A$6:$P$125,7,FALSE)</f>
        <v>32</v>
      </c>
      <c r="E91" s="7">
        <f>VLOOKUP(A91,[2]věž!$A$6:$P$125,10,FALSE)</f>
        <v>17</v>
      </c>
      <c r="F91" s="7" t="str">
        <f>VLOOKUP(A91,[2]věž!$A$6:$P$125,12,FALSE)</f>
        <v>Jakub ONDRUCH</v>
      </c>
      <c r="G91" s="7" t="str">
        <f>VLOOKUP(A91,[2]věž!$A$6:$P$125,13,FALSE)</f>
        <v>Šumperk</v>
      </c>
      <c r="H91" s="8">
        <f>VLOOKUP(A91,[2]věž!$A$6:$P$125,14,FALSE)</f>
        <v>37.299999999999997</v>
      </c>
      <c r="I91" s="8">
        <f>VLOOKUP(A91,[2]věž!$A$6:$P$125,15,FALSE)</f>
        <v>33.479999999999997</v>
      </c>
      <c r="J91" s="8">
        <f>VLOOKUP(A91,[2]věž!$A$6:$P$125,16,FALSE)</f>
        <v>33.479999999999997</v>
      </c>
    </row>
    <row r="92" spans="1:10">
      <c r="A92">
        <v>87</v>
      </c>
      <c r="B92" s="7">
        <f>VLOOKUP(A92,[2]věž!$A$6:$P$125,3,FALSE)</f>
        <v>87</v>
      </c>
      <c r="C92" s="7" t="str">
        <f>VLOOKUP(A92,[2]věž!$A$6:$P$125,5,FALSE)</f>
        <v/>
      </c>
      <c r="D92" s="7">
        <f>VLOOKUP(A92,[2]věž!$A$6:$P$125,7,FALSE)</f>
        <v>33</v>
      </c>
      <c r="E92" s="7">
        <f>VLOOKUP(A92,[2]věž!$A$6:$P$125,10,FALSE)</f>
        <v>16</v>
      </c>
      <c r="F92" s="7" t="str">
        <f>VLOOKUP(A92,[2]věž!$A$6:$P$125,12,FALSE)</f>
        <v>Jiří ŠTÁBL</v>
      </c>
      <c r="G92" s="7" t="str">
        <f>VLOOKUP(A92,[2]věž!$A$6:$P$125,13,FALSE)</f>
        <v>Šumperk</v>
      </c>
      <c r="H92" s="8">
        <f>VLOOKUP(A92,[2]věž!$A$6:$P$125,14,FALSE)</f>
        <v>34.47</v>
      </c>
      <c r="I92" s="8">
        <f>VLOOKUP(A92,[2]věž!$A$6:$P$125,15,FALSE)</f>
        <v>39.44</v>
      </c>
      <c r="J92" s="8">
        <f>VLOOKUP(A92,[2]věž!$A$6:$P$125,16,FALSE)</f>
        <v>34.47</v>
      </c>
    </row>
    <row r="93" spans="1:10">
      <c r="A93">
        <v>88</v>
      </c>
      <c r="B93" s="7">
        <f>VLOOKUP(A93,[2]věž!$A$6:$P$125,3,FALSE)</f>
        <v>88</v>
      </c>
      <c r="C93" s="7" t="str">
        <f>VLOOKUP(A93,[2]věž!$A$6:$P$125,5,FALSE)</f>
        <v/>
      </c>
      <c r="D93" s="7">
        <f>VLOOKUP(A93,[2]věž!$A$6:$P$125,7,FALSE)</f>
        <v>34</v>
      </c>
      <c r="E93" s="7">
        <f>VLOOKUP(A93,[2]věž!$A$6:$P$125,10,FALSE)</f>
        <v>71</v>
      </c>
      <c r="F93" s="7" t="str">
        <f>VLOOKUP(A93,[2]věž!$A$6:$P$125,12,FALSE)</f>
        <v>Aleš JURČÁK</v>
      </c>
      <c r="G93" s="7" t="str">
        <f>VLOOKUP(A93,[2]věž!$A$6:$P$125,13,FALSE)</f>
        <v>Jeseník</v>
      </c>
      <c r="H93" s="8">
        <f>VLOOKUP(A93,[2]věž!$A$6:$P$125,14,FALSE)</f>
        <v>36.19</v>
      </c>
      <c r="I93" s="8">
        <f>VLOOKUP(A93,[2]věž!$A$6:$P$125,15,FALSE)</f>
        <v>99.99</v>
      </c>
      <c r="J93" s="8">
        <f>VLOOKUP(A93,[2]věž!$A$6:$P$125,16,FALSE)</f>
        <v>36.19</v>
      </c>
    </row>
    <row r="94" spans="1:10">
      <c r="A94">
        <v>89</v>
      </c>
      <c r="B94" s="7">
        <f>VLOOKUP(A94,[2]věž!$A$6:$P$125,3,FALSE)</f>
        <v>89</v>
      </c>
      <c r="C94" s="7" t="str">
        <f>VLOOKUP(A94,[2]věž!$A$6:$P$125,5,FALSE)</f>
        <v/>
      </c>
      <c r="D94" s="7">
        <f>VLOOKUP(A94,[2]věž!$A$6:$P$125,7,FALSE)</f>
        <v>35</v>
      </c>
      <c r="E94" s="7">
        <f>VLOOKUP(A94,[2]věž!$A$6:$P$125,10,FALSE)</f>
        <v>75</v>
      </c>
      <c r="F94" s="7" t="str">
        <f>VLOOKUP(A94,[2]věž!$A$6:$P$125,12,FALSE)</f>
        <v>Marek ZÁHORSKÝ</v>
      </c>
      <c r="G94" s="7" t="str">
        <f>VLOOKUP(A94,[2]věž!$A$6:$P$125,13,FALSE)</f>
        <v>Jeseník</v>
      </c>
      <c r="H94" s="8">
        <f>VLOOKUP(A94,[2]věž!$A$6:$P$125,14,FALSE)</f>
        <v>36.659999999999997</v>
      </c>
      <c r="I94" s="8">
        <f>VLOOKUP(A94,[2]věž!$A$6:$P$125,15,FALSE)</f>
        <v>99.99</v>
      </c>
      <c r="J94" s="8">
        <f>VLOOKUP(A94,[2]věž!$A$6:$P$125,16,FALSE)</f>
        <v>36.659999999999997</v>
      </c>
    </row>
    <row r="95" spans="1:10">
      <c r="A95">
        <v>90</v>
      </c>
      <c r="B95" s="7">
        <f>VLOOKUP(A95,[2]věž!$A$6:$P$125,3,FALSE)</f>
        <v>90</v>
      </c>
      <c r="C95" s="7" t="str">
        <f>VLOOKUP(A95,[2]věž!$A$6:$P$125,5,FALSE)</f>
        <v/>
      </c>
      <c r="D95" s="7">
        <f>VLOOKUP(A95,[2]věž!$A$6:$P$125,7,FALSE)</f>
        <v>36</v>
      </c>
      <c r="E95" s="7">
        <f>VLOOKUP(A95,[2]věž!$A$6:$P$125,10,FALSE)</f>
        <v>80</v>
      </c>
      <c r="F95" s="7" t="str">
        <f>VLOOKUP(A95,[2]věž!$A$6:$P$125,12,FALSE)</f>
        <v>Tomáš WADEL</v>
      </c>
      <c r="G95" s="7" t="str">
        <f>VLOOKUP(A95,[2]věž!$A$6:$P$125,13,FALSE)</f>
        <v>Jeseník</v>
      </c>
      <c r="H95" s="8">
        <f>VLOOKUP(A95,[2]věž!$A$6:$P$125,14,FALSE)</f>
        <v>37.67</v>
      </c>
      <c r="I95" s="8">
        <f>VLOOKUP(A95,[2]věž!$A$6:$P$125,15,FALSE)</f>
        <v>99.99</v>
      </c>
      <c r="J95" s="8">
        <f>VLOOKUP(A95,[2]věž!$A$6:$P$125,16,FALSE)</f>
        <v>37.67</v>
      </c>
    </row>
    <row r="96" spans="1:10">
      <c r="A96">
        <v>91</v>
      </c>
      <c r="B96" s="7">
        <f>VLOOKUP(A96,[2]věž!$A$6:$P$125,3,FALSE)</f>
        <v>91</v>
      </c>
      <c r="C96" s="7" t="str">
        <f>VLOOKUP(A96,[2]věž!$A$6:$P$125,5,FALSE)</f>
        <v/>
      </c>
      <c r="D96" s="7">
        <f>VLOOKUP(A96,[2]věž!$A$6:$P$125,7,FALSE)</f>
        <v>37</v>
      </c>
      <c r="E96" s="7">
        <f>VLOOKUP(A96,[2]věž!$A$6:$P$125,10,FALSE)</f>
        <v>97</v>
      </c>
      <c r="F96" s="7" t="str">
        <f>VLOOKUP(A96,[2]věž!$A$6:$P$125,12,FALSE)</f>
        <v>Petr OŠLEJŠEK</v>
      </c>
      <c r="G96" s="7" t="str">
        <f>VLOOKUP(A96,[2]věž!$A$6:$P$125,13,FALSE)</f>
        <v>Prostějov</v>
      </c>
      <c r="H96" s="8">
        <f>VLOOKUP(A96,[2]věž!$A$6:$P$125,14,FALSE)</f>
        <v>39.049999999999997</v>
      </c>
      <c r="I96" s="8">
        <f>VLOOKUP(A96,[2]věž!$A$6:$P$125,15,FALSE)</f>
        <v>99.99</v>
      </c>
      <c r="J96" s="8">
        <f>VLOOKUP(A96,[2]věž!$A$6:$P$125,16,FALSE)</f>
        <v>39.049999999999997</v>
      </c>
    </row>
    <row r="97" spans="1:10">
      <c r="A97">
        <v>92</v>
      </c>
      <c r="B97" s="7">
        <f>VLOOKUP(A97,[2]věž!$A$6:$P$125,3,FALSE)</f>
        <v>92</v>
      </c>
      <c r="C97" s="7" t="str">
        <f>VLOOKUP(A97,[2]věž!$A$6:$P$125,5,FALSE)</f>
        <v/>
      </c>
      <c r="D97" s="7">
        <f>VLOOKUP(A97,[2]věž!$A$6:$P$125,7,FALSE)</f>
        <v>38</v>
      </c>
      <c r="E97" s="7">
        <f>VLOOKUP(A97,[2]věž!$A$6:$P$125,10,FALSE)</f>
        <v>73</v>
      </c>
      <c r="F97" s="7" t="str">
        <f>VLOOKUP(A97,[2]věž!$A$6:$P$125,12,FALSE)</f>
        <v>Roman GROSIČ</v>
      </c>
      <c r="G97" s="7" t="str">
        <f>VLOOKUP(A97,[2]věž!$A$6:$P$125,13,FALSE)</f>
        <v>Jeseník</v>
      </c>
      <c r="H97" s="8">
        <f>VLOOKUP(A97,[2]věž!$A$6:$P$125,14,FALSE)</f>
        <v>40.58</v>
      </c>
      <c r="I97" s="8">
        <f>VLOOKUP(A97,[2]věž!$A$6:$P$125,15,FALSE)</f>
        <v>99.99</v>
      </c>
      <c r="J97" s="8">
        <f>VLOOKUP(A97,[2]věž!$A$6:$P$125,16,FALSE)</f>
        <v>40.58</v>
      </c>
    </row>
    <row r="98" spans="1:10">
      <c r="A98">
        <v>93</v>
      </c>
      <c r="B98" s="7">
        <f>VLOOKUP(A98,[2]věž!$A$6:$P$125,3,FALSE)</f>
        <v>93</v>
      </c>
      <c r="C98" s="7" t="str">
        <f>VLOOKUP(A98,[2]věž!$A$6:$P$125,5,FALSE)</f>
        <v/>
      </c>
      <c r="D98" s="7">
        <f>VLOOKUP(A98,[2]věž!$A$6:$P$125,7,FALSE)</f>
        <v>39</v>
      </c>
      <c r="E98" s="7">
        <f>VLOOKUP(A98,[2]věž!$A$6:$P$125,10,FALSE)</f>
        <v>99</v>
      </c>
      <c r="F98" s="7" t="str">
        <f>VLOOKUP(A98,[2]věž!$A$6:$P$125,12,FALSE)</f>
        <v>Robert JURÁK</v>
      </c>
      <c r="G98" s="7" t="str">
        <f>VLOOKUP(A98,[2]věž!$A$6:$P$125,13,FALSE)</f>
        <v>Prostějov</v>
      </c>
      <c r="H98" s="8">
        <f>VLOOKUP(A98,[2]věž!$A$6:$P$125,14,FALSE)</f>
        <v>47.08</v>
      </c>
      <c r="I98" s="8">
        <f>VLOOKUP(A98,[2]věž!$A$6:$P$125,15,FALSE)</f>
        <v>99.99</v>
      </c>
      <c r="J98" s="8">
        <f>VLOOKUP(A98,[2]věž!$A$6:$P$125,16,FALSE)</f>
        <v>47.08</v>
      </c>
    </row>
    <row r="99" spans="1:10" hidden="1">
      <c r="A99">
        <v>94</v>
      </c>
      <c r="B99" s="7">
        <f>VLOOKUP(A99,[2]věž!$A$6:$P$125,3,FALSE)</f>
        <v>120</v>
      </c>
      <c r="C99" s="7">
        <f>VLOOKUP(A99,[2]věž!$A$6:$P$125,5,FALSE)</f>
        <v>47</v>
      </c>
      <c r="D99" s="7" t="str">
        <f>VLOOKUP(A99,[2]věž!$A$6:$P$125,7,FALSE)</f>
        <v/>
      </c>
      <c r="E99" s="7">
        <f>VLOOKUP(A99,[2]věž!$A$6:$P$125,10,FALSE)</f>
        <v>4</v>
      </c>
      <c r="F99" s="7" t="str">
        <f>VLOOKUP(A99,[2]věž!$A$6:$P$125,12,FALSE)</f>
        <v>neobsazen</v>
      </c>
      <c r="G99" s="7" t="str">
        <f>VLOOKUP(A99,[2]věž!$A$6:$P$125,13,FALSE)</f>
        <v>Karviná</v>
      </c>
      <c r="H99" s="8">
        <f>VLOOKUP(A99,[2]věž!$A$6:$P$125,14,FALSE)</f>
        <v>99.99</v>
      </c>
      <c r="I99" s="8">
        <f>VLOOKUP(A99,[2]věž!$A$6:$P$125,15,FALSE)</f>
        <v>99.99</v>
      </c>
      <c r="J99" s="8">
        <f>VLOOKUP(A99,[2]věž!$A$6:$P$125,16,FALSE)</f>
        <v>99.99</v>
      </c>
    </row>
    <row r="100" spans="1:10" hidden="1">
      <c r="A100">
        <v>95</v>
      </c>
      <c r="B100" s="7">
        <f>VLOOKUP(A100,[2]věž!$A$6:$P$125,3,FALSE)</f>
        <v>120</v>
      </c>
      <c r="C100" s="7">
        <f>VLOOKUP(A100,[2]věž!$A$6:$P$125,5,FALSE)</f>
        <v>47</v>
      </c>
      <c r="D100" s="7" t="str">
        <f>VLOOKUP(A100,[2]věž!$A$6:$P$125,7,FALSE)</f>
        <v/>
      </c>
      <c r="E100" s="7">
        <f>VLOOKUP(A100,[2]věž!$A$6:$P$125,10,FALSE)</f>
        <v>8</v>
      </c>
      <c r="F100" s="7" t="str">
        <f>VLOOKUP(A100,[2]věž!$A$6:$P$125,12,FALSE)</f>
        <v>Aleš MASNÝ</v>
      </c>
      <c r="G100" s="7" t="str">
        <f>VLOOKUP(A100,[2]věž!$A$6:$P$125,13,FALSE)</f>
        <v>Karviná</v>
      </c>
      <c r="H100" s="8">
        <f>VLOOKUP(A100,[2]věž!$A$6:$P$125,14,FALSE)</f>
        <v>99.99</v>
      </c>
      <c r="I100" s="8">
        <f>VLOOKUP(A100,[2]věž!$A$6:$P$125,15,FALSE)</f>
        <v>99.99</v>
      </c>
      <c r="J100" s="8">
        <f>VLOOKUP(A100,[2]věž!$A$6:$P$125,16,FALSE)</f>
        <v>99.99</v>
      </c>
    </row>
    <row r="101" spans="1:10" hidden="1">
      <c r="A101">
        <v>96</v>
      </c>
      <c r="B101" s="7">
        <f>VLOOKUP(A101,[2]věž!$A$6:$P$125,3,FALSE)</f>
        <v>120</v>
      </c>
      <c r="C101" s="7" t="str">
        <f>VLOOKUP(A101,[2]věž!$A$6:$P$125,5,FALSE)</f>
        <v/>
      </c>
      <c r="D101" s="7">
        <f>VLOOKUP(A101,[2]věž!$A$6:$P$125,7,FALSE)</f>
        <v>40</v>
      </c>
      <c r="E101" s="7">
        <f>VLOOKUP(A101,[2]věž!$A$6:$P$125,10,FALSE)</f>
        <v>14</v>
      </c>
      <c r="F101" s="7" t="str">
        <f>VLOOKUP(A101,[2]věž!$A$6:$P$125,12,FALSE)</f>
        <v>Jiří HÝBL</v>
      </c>
      <c r="G101" s="7" t="str">
        <f>VLOOKUP(A101,[2]věž!$A$6:$P$125,13,FALSE)</f>
        <v>Šumperk</v>
      </c>
      <c r="H101" s="8">
        <f>VLOOKUP(A101,[2]věž!$A$6:$P$125,14,FALSE)</f>
        <v>99.99</v>
      </c>
      <c r="I101" s="8">
        <f>VLOOKUP(A101,[2]věž!$A$6:$P$125,15,FALSE)</f>
        <v>99.99</v>
      </c>
      <c r="J101" s="8">
        <f>VLOOKUP(A101,[2]věž!$A$6:$P$125,16,FALSE)</f>
        <v>99.99</v>
      </c>
    </row>
    <row r="102" spans="1:10" hidden="1">
      <c r="A102">
        <v>97</v>
      </c>
      <c r="B102" s="7">
        <f>VLOOKUP(A102,[2]věž!$A$6:$P$125,3,FALSE)</f>
        <v>120</v>
      </c>
      <c r="C102" s="7" t="str">
        <f>VLOOKUP(A102,[2]věž!$A$6:$P$125,5,FALSE)</f>
        <v/>
      </c>
      <c r="D102" s="7">
        <f>VLOOKUP(A102,[2]věž!$A$6:$P$125,7,FALSE)</f>
        <v>40</v>
      </c>
      <c r="E102" s="7">
        <f>VLOOKUP(A102,[2]věž!$A$6:$P$125,10,FALSE)</f>
        <v>19</v>
      </c>
      <c r="F102" s="7" t="str">
        <f>VLOOKUP(A102,[2]věž!$A$6:$P$125,12,FALSE)</f>
        <v>neobsazen</v>
      </c>
      <c r="G102" s="7" t="str">
        <f>VLOOKUP(A102,[2]věž!$A$6:$P$125,13,FALSE)</f>
        <v>Šumperk</v>
      </c>
      <c r="H102" s="8">
        <f>VLOOKUP(A102,[2]věž!$A$6:$P$125,14,FALSE)</f>
        <v>99.99</v>
      </c>
      <c r="I102" s="8">
        <f>VLOOKUP(A102,[2]věž!$A$6:$P$125,15,FALSE)</f>
        <v>99.99</v>
      </c>
      <c r="J102" s="8">
        <f>VLOOKUP(A102,[2]věž!$A$6:$P$125,16,FALSE)</f>
        <v>99.99</v>
      </c>
    </row>
    <row r="103" spans="1:10" hidden="1">
      <c r="A103">
        <v>98</v>
      </c>
      <c r="B103" s="7">
        <f>VLOOKUP(A103,[2]věž!$A$6:$P$125,3,FALSE)</f>
        <v>120</v>
      </c>
      <c r="C103" s="7" t="str">
        <f>VLOOKUP(A103,[2]věž!$A$6:$P$125,5,FALSE)</f>
        <v/>
      </c>
      <c r="D103" s="7">
        <f>VLOOKUP(A103,[2]věž!$A$6:$P$125,7,FALSE)</f>
        <v>40</v>
      </c>
      <c r="E103" s="7">
        <f>VLOOKUP(A103,[2]věž!$A$6:$P$125,10,FALSE)</f>
        <v>20</v>
      </c>
      <c r="F103" s="7" t="str">
        <f>VLOOKUP(A103,[2]věž!$A$6:$P$125,12,FALSE)</f>
        <v>neobsazen</v>
      </c>
      <c r="G103" s="7" t="str">
        <f>VLOOKUP(A103,[2]věž!$A$6:$P$125,13,FALSE)</f>
        <v>Šumperk</v>
      </c>
      <c r="H103" s="8">
        <f>VLOOKUP(A103,[2]věž!$A$6:$P$125,14,FALSE)</f>
        <v>99.99</v>
      </c>
      <c r="I103" s="8">
        <f>VLOOKUP(A103,[2]věž!$A$6:$P$125,15,FALSE)</f>
        <v>99.99</v>
      </c>
      <c r="J103" s="8">
        <f>VLOOKUP(A103,[2]věž!$A$6:$P$125,16,FALSE)</f>
        <v>99.99</v>
      </c>
    </row>
    <row r="104" spans="1:10" hidden="1">
      <c r="A104">
        <v>99</v>
      </c>
      <c r="B104" s="7">
        <f>VLOOKUP(A104,[2]věž!$A$6:$P$125,3,FALSE)</f>
        <v>120</v>
      </c>
      <c r="C104" s="7">
        <f>VLOOKUP(A104,[2]věž!$A$6:$P$125,5,FALSE)</f>
        <v>47</v>
      </c>
      <c r="D104" s="7" t="str">
        <f>VLOOKUP(A104,[2]věž!$A$6:$P$125,7,FALSE)</f>
        <v/>
      </c>
      <c r="E104" s="7">
        <f>VLOOKUP(A104,[2]věž!$A$6:$P$125,10,FALSE)</f>
        <v>28</v>
      </c>
      <c r="F104" s="7" t="str">
        <f>VLOOKUP(A104,[2]věž!$A$6:$P$125,12,FALSE)</f>
        <v>neobsazen</v>
      </c>
      <c r="G104" s="7" t="str">
        <f>VLOOKUP(A104,[2]věž!$A$6:$P$125,13,FALSE)</f>
        <v>Bruntál</v>
      </c>
      <c r="H104" s="8">
        <f>VLOOKUP(A104,[2]věž!$A$6:$P$125,14,FALSE)</f>
        <v>99.99</v>
      </c>
      <c r="I104" s="8">
        <f>VLOOKUP(A104,[2]věž!$A$6:$P$125,15,FALSE)</f>
        <v>99.99</v>
      </c>
      <c r="J104" s="8">
        <f>VLOOKUP(A104,[2]věž!$A$6:$P$125,16,FALSE)</f>
        <v>99.99</v>
      </c>
    </row>
    <row r="105" spans="1:10" hidden="1">
      <c r="A105">
        <v>100</v>
      </c>
      <c r="B105" s="7">
        <f>VLOOKUP(A105,[2]věž!$A$6:$P$125,3,FALSE)</f>
        <v>120</v>
      </c>
      <c r="C105" s="7">
        <f>VLOOKUP(A105,[2]věž!$A$6:$P$125,5,FALSE)</f>
        <v>47</v>
      </c>
      <c r="D105" s="7" t="str">
        <f>VLOOKUP(A105,[2]věž!$A$6:$P$125,7,FALSE)</f>
        <v/>
      </c>
      <c r="E105" s="7">
        <f>VLOOKUP(A105,[2]věž!$A$6:$P$125,10,FALSE)</f>
        <v>30</v>
      </c>
      <c r="F105" s="7" t="str">
        <f>VLOOKUP(A105,[2]věž!$A$6:$P$125,12,FALSE)</f>
        <v>Tomáš BOXAN</v>
      </c>
      <c r="G105" s="7" t="str">
        <f>VLOOKUP(A105,[2]věž!$A$6:$P$125,13,FALSE)</f>
        <v>Bruntál</v>
      </c>
      <c r="H105" s="8">
        <f>VLOOKUP(A105,[2]věž!$A$6:$P$125,14,FALSE)</f>
        <v>99.99</v>
      </c>
      <c r="I105" s="8">
        <f>VLOOKUP(A105,[2]věž!$A$6:$P$125,15,FALSE)</f>
        <v>99.99</v>
      </c>
      <c r="J105" s="8">
        <f>VLOOKUP(A105,[2]věž!$A$6:$P$125,16,FALSE)</f>
        <v>99.99</v>
      </c>
    </row>
    <row r="106" spans="1:10" hidden="1">
      <c r="A106">
        <v>101</v>
      </c>
      <c r="B106" s="7">
        <f>VLOOKUP(A106,[2]věž!$A$6:$P$125,3,FALSE)</f>
        <v>120</v>
      </c>
      <c r="C106" s="7" t="str">
        <f>VLOOKUP(A106,[2]věž!$A$6:$P$125,5,FALSE)</f>
        <v/>
      </c>
      <c r="D106" s="7">
        <f>VLOOKUP(A106,[2]věž!$A$6:$P$125,7,FALSE)</f>
        <v>40</v>
      </c>
      <c r="E106" s="7">
        <f>VLOOKUP(A106,[2]věž!$A$6:$P$125,10,FALSE)</f>
        <v>31</v>
      </c>
      <c r="F106" s="7" t="str">
        <f>VLOOKUP(A106,[2]věž!$A$6:$P$125,12,FALSE)</f>
        <v>Jan HLAVINKA</v>
      </c>
      <c r="G106" s="7" t="str">
        <f>VLOOKUP(A106,[2]věž!$A$6:$P$125,13,FALSE)</f>
        <v>Olomouc</v>
      </c>
      <c r="H106" s="8">
        <f>VLOOKUP(A106,[2]věž!$A$6:$P$125,14,FALSE)</f>
        <v>99.99</v>
      </c>
      <c r="I106" s="8">
        <f>VLOOKUP(A106,[2]věž!$A$6:$P$125,15,FALSE)</f>
        <v>99.99</v>
      </c>
      <c r="J106" s="8">
        <f>VLOOKUP(A106,[2]věž!$A$6:$P$125,16,FALSE)</f>
        <v>99.99</v>
      </c>
    </row>
    <row r="107" spans="1:10" hidden="1">
      <c r="A107">
        <v>102</v>
      </c>
      <c r="B107" s="7">
        <f>VLOOKUP(A107,[2]věž!$A$6:$P$125,3,FALSE)</f>
        <v>120</v>
      </c>
      <c r="C107" s="7" t="str">
        <f>VLOOKUP(A107,[2]věž!$A$6:$P$125,5,FALSE)</f>
        <v/>
      </c>
      <c r="D107" s="7">
        <f>VLOOKUP(A107,[2]věž!$A$6:$P$125,7,FALSE)</f>
        <v>40</v>
      </c>
      <c r="E107" s="7">
        <f>VLOOKUP(A107,[2]věž!$A$6:$P$125,10,FALSE)</f>
        <v>32</v>
      </c>
      <c r="F107" s="7" t="str">
        <f>VLOOKUP(A107,[2]věž!$A$6:$P$125,12,FALSE)</f>
        <v>Tomáš OTRUBA</v>
      </c>
      <c r="G107" s="7" t="str">
        <f>VLOOKUP(A107,[2]věž!$A$6:$P$125,13,FALSE)</f>
        <v>Olomouc</v>
      </c>
      <c r="H107" s="8">
        <f>VLOOKUP(A107,[2]věž!$A$6:$P$125,14,FALSE)</f>
        <v>99.99</v>
      </c>
      <c r="I107" s="8">
        <f>VLOOKUP(A107,[2]věž!$A$6:$P$125,15,FALSE)</f>
        <v>99.99</v>
      </c>
      <c r="J107" s="8">
        <f>VLOOKUP(A107,[2]věž!$A$6:$P$125,16,FALSE)</f>
        <v>99.99</v>
      </c>
    </row>
    <row r="108" spans="1:10" hidden="1">
      <c r="A108">
        <v>103</v>
      </c>
      <c r="B108" s="7">
        <f>VLOOKUP(A108,[2]věž!$A$6:$P$125,3,FALSE)</f>
        <v>120</v>
      </c>
      <c r="C108" s="7">
        <f>VLOOKUP(A108,[2]věž!$A$6:$P$125,5,FALSE)</f>
        <v>47</v>
      </c>
      <c r="D108" s="7" t="str">
        <f>VLOOKUP(A108,[2]věž!$A$6:$P$125,7,FALSE)</f>
        <v/>
      </c>
      <c r="E108" s="7">
        <f>VLOOKUP(A108,[2]věž!$A$6:$P$125,10,FALSE)</f>
        <v>48</v>
      </c>
      <c r="F108" s="7" t="str">
        <f>VLOOKUP(A108,[2]věž!$A$6:$P$125,12,FALSE)</f>
        <v>Pavel VONDRÁČEK</v>
      </c>
      <c r="G108" s="7" t="str">
        <f>VLOOKUP(A108,[2]věž!$A$6:$P$125,13,FALSE)</f>
        <v>Frýdek-Místek</v>
      </c>
      <c r="H108" s="8">
        <f>VLOOKUP(A108,[2]věž!$A$6:$P$125,14,FALSE)</f>
        <v>99.99</v>
      </c>
      <c r="I108" s="8">
        <f>VLOOKUP(A108,[2]věž!$A$6:$P$125,15,FALSE)</f>
        <v>99.99</v>
      </c>
      <c r="J108" s="8">
        <f>VLOOKUP(A108,[2]věž!$A$6:$P$125,16,FALSE)</f>
        <v>99.99</v>
      </c>
    </row>
    <row r="109" spans="1:10" hidden="1">
      <c r="A109">
        <v>104</v>
      </c>
      <c r="B109" s="7">
        <f>VLOOKUP(A109,[2]věž!$A$6:$P$125,3,FALSE)</f>
        <v>120</v>
      </c>
      <c r="C109" s="7">
        <f>VLOOKUP(A109,[2]věž!$A$6:$P$125,5,FALSE)</f>
        <v>47</v>
      </c>
      <c r="D109" s="7" t="str">
        <f>VLOOKUP(A109,[2]věž!$A$6:$P$125,7,FALSE)</f>
        <v/>
      </c>
      <c r="E109" s="7">
        <f>VLOOKUP(A109,[2]věž!$A$6:$P$125,10,FALSE)</f>
        <v>50</v>
      </c>
      <c r="F109" s="7" t="str">
        <f>VLOOKUP(A109,[2]věž!$A$6:$P$125,12,FALSE)</f>
        <v>neobsazen</v>
      </c>
      <c r="G109" s="7" t="str">
        <f>VLOOKUP(A109,[2]věž!$A$6:$P$125,13,FALSE)</f>
        <v>Frýdek-Místek</v>
      </c>
      <c r="H109" s="8">
        <f>VLOOKUP(A109,[2]věž!$A$6:$P$125,14,FALSE)</f>
        <v>99.99</v>
      </c>
      <c r="I109" s="8">
        <f>VLOOKUP(A109,[2]věž!$A$6:$P$125,15,FALSE)</f>
        <v>99.99</v>
      </c>
      <c r="J109" s="8">
        <f>VLOOKUP(A109,[2]věž!$A$6:$P$125,16,FALSE)</f>
        <v>99.99</v>
      </c>
    </row>
    <row r="110" spans="1:10" hidden="1">
      <c r="A110">
        <v>105</v>
      </c>
      <c r="B110" s="7">
        <f>VLOOKUP(A110,[2]věž!$A$6:$P$125,3,FALSE)</f>
        <v>120</v>
      </c>
      <c r="C110" s="7" t="str">
        <f>VLOOKUP(A110,[2]věž!$A$6:$P$125,5,FALSE)</f>
        <v/>
      </c>
      <c r="D110" s="7">
        <f>VLOOKUP(A110,[2]věž!$A$6:$P$125,7,FALSE)</f>
        <v>40</v>
      </c>
      <c r="E110" s="7">
        <f>VLOOKUP(A110,[2]věž!$A$6:$P$125,10,FALSE)</f>
        <v>51</v>
      </c>
      <c r="F110" s="7" t="str">
        <f>VLOOKUP(A110,[2]věž!$A$6:$P$125,12,FALSE)</f>
        <v>Jaroslav ZEHNÁLEK</v>
      </c>
      <c r="G110" s="7" t="str">
        <f>VLOOKUP(A110,[2]věž!$A$6:$P$125,13,FALSE)</f>
        <v>Přerov</v>
      </c>
      <c r="H110" s="8">
        <f>VLOOKUP(A110,[2]věž!$A$6:$P$125,14,FALSE)</f>
        <v>99.99</v>
      </c>
      <c r="I110" s="8">
        <f>VLOOKUP(A110,[2]věž!$A$6:$P$125,15,FALSE)</f>
        <v>99.99</v>
      </c>
      <c r="J110" s="8">
        <f>VLOOKUP(A110,[2]věž!$A$6:$P$125,16,FALSE)</f>
        <v>99.99</v>
      </c>
    </row>
    <row r="111" spans="1:10" hidden="1">
      <c r="A111">
        <v>106</v>
      </c>
      <c r="B111" s="7">
        <f>VLOOKUP(A111,[2]věž!$A$6:$P$125,3,FALSE)</f>
        <v>120</v>
      </c>
      <c r="C111" s="7" t="str">
        <f>VLOOKUP(A111,[2]věž!$A$6:$P$125,5,FALSE)</f>
        <v/>
      </c>
      <c r="D111" s="7">
        <f>VLOOKUP(A111,[2]věž!$A$6:$P$125,7,FALSE)</f>
        <v>40</v>
      </c>
      <c r="E111" s="7">
        <f>VLOOKUP(A111,[2]věž!$A$6:$P$125,10,FALSE)</f>
        <v>53</v>
      </c>
      <c r="F111" s="7" t="str">
        <f>VLOOKUP(A111,[2]věž!$A$6:$P$125,12,FALSE)</f>
        <v>Petr MIRVALD</v>
      </c>
      <c r="G111" s="7" t="str">
        <f>VLOOKUP(A111,[2]věž!$A$6:$P$125,13,FALSE)</f>
        <v>Přerov</v>
      </c>
      <c r="H111" s="8">
        <f>VLOOKUP(A111,[2]věž!$A$6:$P$125,14,FALSE)</f>
        <v>99.99</v>
      </c>
      <c r="I111" s="8">
        <f>VLOOKUP(A111,[2]věž!$A$6:$P$125,15,FALSE)</f>
        <v>99.99</v>
      </c>
      <c r="J111" s="8">
        <f>VLOOKUP(A111,[2]věž!$A$6:$P$125,16,FALSE)</f>
        <v>99.99</v>
      </c>
    </row>
    <row r="112" spans="1:10" hidden="1">
      <c r="A112">
        <v>107</v>
      </c>
      <c r="B112" s="7">
        <f>VLOOKUP(A112,[2]věž!$A$6:$P$125,3,FALSE)</f>
        <v>120</v>
      </c>
      <c r="C112" s="7">
        <f>VLOOKUP(A112,[2]věž!$A$6:$P$125,5,FALSE)</f>
        <v>47</v>
      </c>
      <c r="D112" s="7" t="str">
        <f>VLOOKUP(A112,[2]věž!$A$6:$P$125,7,FALSE)</f>
        <v/>
      </c>
      <c r="E112" s="7">
        <f>VLOOKUP(A112,[2]věž!$A$6:$P$125,10,FALSE)</f>
        <v>65</v>
      </c>
      <c r="F112" s="7" t="str">
        <f>VLOOKUP(A112,[2]věž!$A$6:$P$125,12,FALSE)</f>
        <v>Radomír KUBESA</v>
      </c>
      <c r="G112" s="7" t="str">
        <f>VLOOKUP(A112,[2]věž!$A$6:$P$125,13,FALSE)</f>
        <v>Opava</v>
      </c>
      <c r="H112" s="8">
        <f>VLOOKUP(A112,[2]věž!$A$6:$P$125,14,FALSE)</f>
        <v>99.99</v>
      </c>
      <c r="I112" s="8">
        <f>VLOOKUP(A112,[2]věž!$A$6:$P$125,15,FALSE)</f>
        <v>99.99</v>
      </c>
      <c r="J112" s="8">
        <f>VLOOKUP(A112,[2]věž!$A$6:$P$125,16,FALSE)</f>
        <v>99.99</v>
      </c>
    </row>
    <row r="113" spans="1:10" hidden="1">
      <c r="A113">
        <v>108</v>
      </c>
      <c r="B113" s="7">
        <f>VLOOKUP(A113,[2]věž!$A$6:$P$125,3,FALSE)</f>
        <v>120</v>
      </c>
      <c r="C113" s="7">
        <f>VLOOKUP(A113,[2]věž!$A$6:$P$125,5,FALSE)</f>
        <v>47</v>
      </c>
      <c r="D113" s="7" t="str">
        <f>VLOOKUP(A113,[2]věž!$A$6:$P$125,7,FALSE)</f>
        <v/>
      </c>
      <c r="E113" s="7">
        <f>VLOOKUP(A113,[2]věž!$A$6:$P$125,10,FALSE)</f>
        <v>66</v>
      </c>
      <c r="F113" s="7" t="str">
        <f>VLOOKUP(A113,[2]věž!$A$6:$P$125,12,FALSE)</f>
        <v>Robin MALCHÁREK</v>
      </c>
      <c r="G113" s="7" t="str">
        <f>VLOOKUP(A113,[2]věž!$A$6:$P$125,13,FALSE)</f>
        <v>Opava</v>
      </c>
      <c r="H113" s="8">
        <f>VLOOKUP(A113,[2]věž!$A$6:$P$125,14,FALSE)</f>
        <v>99.99</v>
      </c>
      <c r="I113" s="8">
        <f>VLOOKUP(A113,[2]věž!$A$6:$P$125,15,FALSE)</f>
        <v>99.99</v>
      </c>
      <c r="J113" s="8">
        <f>VLOOKUP(A113,[2]věž!$A$6:$P$125,16,FALSE)</f>
        <v>99.99</v>
      </c>
    </row>
    <row r="114" spans="1:10" hidden="1">
      <c r="A114">
        <v>109</v>
      </c>
      <c r="B114" s="7">
        <f>VLOOKUP(A114,[2]věž!$A$6:$P$125,3,FALSE)</f>
        <v>120</v>
      </c>
      <c r="C114" s="7" t="str">
        <f>VLOOKUP(A114,[2]věž!$A$6:$P$125,5,FALSE)</f>
        <v/>
      </c>
      <c r="D114" s="7">
        <f>VLOOKUP(A114,[2]věž!$A$6:$P$125,7,FALSE)</f>
        <v>40</v>
      </c>
      <c r="E114" s="7">
        <f>VLOOKUP(A114,[2]věž!$A$6:$P$125,10,FALSE)</f>
        <v>77</v>
      </c>
      <c r="F114" s="7" t="str">
        <f>VLOOKUP(A114,[2]věž!$A$6:$P$125,12,FALSE)</f>
        <v>Martin DISTLER</v>
      </c>
      <c r="G114" s="7" t="str">
        <f>VLOOKUP(A114,[2]věž!$A$6:$P$125,13,FALSE)</f>
        <v>Jeseník</v>
      </c>
      <c r="H114" s="8">
        <f>VLOOKUP(A114,[2]věž!$A$6:$P$125,14,FALSE)</f>
        <v>99.99</v>
      </c>
      <c r="I114" s="8">
        <f>VLOOKUP(A114,[2]věž!$A$6:$P$125,15,FALSE)</f>
        <v>99.99</v>
      </c>
      <c r="J114" s="8">
        <f>VLOOKUP(A114,[2]věž!$A$6:$P$125,16,FALSE)</f>
        <v>99.99</v>
      </c>
    </row>
    <row r="115" spans="1:10" hidden="1">
      <c r="A115">
        <v>110</v>
      </c>
      <c r="B115" s="7">
        <f>VLOOKUP(A115,[2]věž!$A$6:$P$125,3,FALSE)</f>
        <v>120</v>
      </c>
      <c r="C115" s="7" t="str">
        <f>VLOOKUP(A115,[2]věž!$A$6:$P$125,5,FALSE)</f>
        <v/>
      </c>
      <c r="D115" s="7">
        <f>VLOOKUP(A115,[2]věž!$A$6:$P$125,7,FALSE)</f>
        <v>40</v>
      </c>
      <c r="E115" s="7">
        <f>VLOOKUP(A115,[2]věž!$A$6:$P$125,10,FALSE)</f>
        <v>78</v>
      </c>
      <c r="F115" s="7" t="str">
        <f>VLOOKUP(A115,[2]věž!$A$6:$P$125,12,FALSE)</f>
        <v>Martin SUROVÝCH</v>
      </c>
      <c r="G115" s="7" t="str">
        <f>VLOOKUP(A115,[2]věž!$A$6:$P$125,13,FALSE)</f>
        <v>Jeseník</v>
      </c>
      <c r="H115" s="8">
        <f>VLOOKUP(A115,[2]věž!$A$6:$P$125,14,FALSE)</f>
        <v>99.99</v>
      </c>
      <c r="I115" s="8">
        <f>VLOOKUP(A115,[2]věž!$A$6:$P$125,15,FALSE)</f>
        <v>99.99</v>
      </c>
      <c r="J115" s="8">
        <f>VLOOKUP(A115,[2]věž!$A$6:$P$125,16,FALSE)</f>
        <v>99.99</v>
      </c>
    </row>
    <row r="116" spans="1:10" hidden="1">
      <c r="A116">
        <v>111</v>
      </c>
      <c r="B116" s="7">
        <f>VLOOKUP(A116,[2]věž!$A$6:$P$125,3,FALSE)</f>
        <v>120</v>
      </c>
      <c r="C116" s="7">
        <f>VLOOKUP(A116,[2]věž!$A$6:$P$125,5,FALSE)</f>
        <v>47</v>
      </c>
      <c r="D116" s="7" t="str">
        <f>VLOOKUP(A116,[2]věž!$A$6:$P$125,7,FALSE)</f>
        <v/>
      </c>
      <c r="E116" s="7">
        <f>VLOOKUP(A116,[2]věž!$A$6:$P$125,10,FALSE)</f>
        <v>85</v>
      </c>
      <c r="F116" s="7" t="str">
        <f>VLOOKUP(A116,[2]věž!$A$6:$P$125,12,FALSE)</f>
        <v>Patrik JEDLIČKA</v>
      </c>
      <c r="G116" s="7" t="str">
        <f>VLOOKUP(A116,[2]věž!$A$6:$P$125,13,FALSE)</f>
        <v>Nový Jičín</v>
      </c>
      <c r="H116" s="8">
        <f>VLOOKUP(A116,[2]věž!$A$6:$P$125,14,FALSE)</f>
        <v>99.99</v>
      </c>
      <c r="I116" s="8">
        <f>VLOOKUP(A116,[2]věž!$A$6:$P$125,15,FALSE)</f>
        <v>99.99</v>
      </c>
      <c r="J116" s="8">
        <f>VLOOKUP(A116,[2]věž!$A$6:$P$125,16,FALSE)</f>
        <v>99.99</v>
      </c>
    </row>
    <row r="117" spans="1:10" hidden="1">
      <c r="A117">
        <v>112</v>
      </c>
      <c r="B117" s="7">
        <f>VLOOKUP(A117,[2]věž!$A$6:$P$125,3,FALSE)</f>
        <v>120</v>
      </c>
      <c r="C117" s="7">
        <f>VLOOKUP(A117,[2]věž!$A$6:$P$125,5,FALSE)</f>
        <v>47</v>
      </c>
      <c r="D117" s="7" t="str">
        <f>VLOOKUP(A117,[2]věž!$A$6:$P$125,7,FALSE)</f>
        <v/>
      </c>
      <c r="E117" s="7">
        <f>VLOOKUP(A117,[2]věž!$A$6:$P$125,10,FALSE)</f>
        <v>90</v>
      </c>
      <c r="F117" s="7" t="str">
        <f>VLOOKUP(A117,[2]věž!$A$6:$P$125,12,FALSE)</f>
        <v>Jiří ŠEVČÍK</v>
      </c>
      <c r="G117" s="7" t="str">
        <f>VLOOKUP(A117,[2]věž!$A$6:$P$125,13,FALSE)</f>
        <v>Nový Jičín</v>
      </c>
      <c r="H117" s="8">
        <f>VLOOKUP(A117,[2]věž!$A$6:$P$125,14,FALSE)</f>
        <v>99.99</v>
      </c>
      <c r="I117" s="8">
        <f>VLOOKUP(A117,[2]věž!$A$6:$P$125,15,FALSE)</f>
        <v>99.99</v>
      </c>
      <c r="J117" s="8">
        <f>VLOOKUP(A117,[2]věž!$A$6:$P$125,16,FALSE)</f>
        <v>99.99</v>
      </c>
    </row>
    <row r="118" spans="1:10" hidden="1">
      <c r="A118">
        <v>113</v>
      </c>
      <c r="B118" s="7">
        <f>VLOOKUP(A118,[2]věž!$A$6:$P$125,3,FALSE)</f>
        <v>120</v>
      </c>
      <c r="C118" s="7" t="str">
        <f>VLOOKUP(A118,[2]věž!$A$6:$P$125,5,FALSE)</f>
        <v/>
      </c>
      <c r="D118" s="7">
        <f>VLOOKUP(A118,[2]věž!$A$6:$P$125,7,FALSE)</f>
        <v>40</v>
      </c>
      <c r="E118" s="7">
        <f>VLOOKUP(A118,[2]věž!$A$6:$P$125,10,FALSE)</f>
        <v>96</v>
      </c>
      <c r="F118" s="7" t="str">
        <f>VLOOKUP(A118,[2]věž!$A$6:$P$125,12,FALSE)</f>
        <v>David OCHMAN</v>
      </c>
      <c r="G118" s="7" t="str">
        <f>VLOOKUP(A118,[2]věž!$A$6:$P$125,13,FALSE)</f>
        <v>Prostějov</v>
      </c>
      <c r="H118" s="8">
        <f>VLOOKUP(A118,[2]věž!$A$6:$P$125,14,FALSE)</f>
        <v>99.99</v>
      </c>
      <c r="I118" s="8">
        <f>VLOOKUP(A118,[2]věž!$A$6:$P$125,15,FALSE)</f>
        <v>99.99</v>
      </c>
      <c r="J118" s="8">
        <f>VLOOKUP(A118,[2]věž!$A$6:$P$125,16,FALSE)</f>
        <v>99.99</v>
      </c>
    </row>
    <row r="119" spans="1:10" hidden="1">
      <c r="A119">
        <v>114</v>
      </c>
      <c r="B119" s="7">
        <f>VLOOKUP(A119,[2]věž!$A$6:$P$125,3,FALSE)</f>
        <v>120</v>
      </c>
      <c r="C119" s="7" t="str">
        <f>VLOOKUP(A119,[2]věž!$A$6:$P$125,5,FALSE)</f>
        <v/>
      </c>
      <c r="D119" s="7">
        <f>VLOOKUP(A119,[2]věž!$A$6:$P$125,7,FALSE)</f>
        <v>40</v>
      </c>
      <c r="E119" s="7">
        <f>VLOOKUP(A119,[2]věž!$A$6:$P$125,10,FALSE)</f>
        <v>100</v>
      </c>
      <c r="F119" s="7" t="str">
        <f>VLOOKUP(A119,[2]věž!$A$6:$P$125,12,FALSE)</f>
        <v>Radim LUKÁŠ</v>
      </c>
      <c r="G119" s="7" t="str">
        <f>VLOOKUP(A119,[2]věž!$A$6:$P$125,13,FALSE)</f>
        <v>Prostějov</v>
      </c>
      <c r="H119" s="8">
        <f>VLOOKUP(A119,[2]věž!$A$6:$P$125,14,FALSE)</f>
        <v>99.99</v>
      </c>
      <c r="I119" s="8">
        <f>VLOOKUP(A119,[2]věž!$A$6:$P$125,15,FALSE)</f>
        <v>99.99</v>
      </c>
      <c r="J119" s="8">
        <f>VLOOKUP(A119,[2]věž!$A$6:$P$125,16,FALSE)</f>
        <v>99.99</v>
      </c>
    </row>
    <row r="120" spans="1:10" hidden="1">
      <c r="A120">
        <v>115</v>
      </c>
      <c r="B120" s="7">
        <f>VLOOKUP(A120,[2]věž!$A$6:$P$125,3,FALSE)</f>
        <v>120</v>
      </c>
      <c r="C120" s="7">
        <f>VLOOKUP(A120,[2]věž!$A$6:$P$125,5,FALSE)</f>
        <v>47</v>
      </c>
      <c r="D120" s="7" t="str">
        <f>VLOOKUP(A120,[2]věž!$A$6:$P$125,7,FALSE)</f>
        <v/>
      </c>
      <c r="E120" s="7">
        <f>VLOOKUP(A120,[2]věž!$A$6:$P$125,10,FALSE)</f>
        <v>102</v>
      </c>
      <c r="F120" s="7" t="str">
        <f>VLOOKUP(A120,[2]věž!$A$6:$P$125,12,FALSE)</f>
        <v>Radim JUŘENA</v>
      </c>
      <c r="G120" s="7" t="str">
        <f>VLOOKUP(A120,[2]věž!$A$6:$P$125,13,FALSE)</f>
        <v>Ostrava</v>
      </c>
      <c r="H120" s="8">
        <f>VLOOKUP(A120,[2]věž!$A$6:$P$125,14,FALSE)</f>
        <v>99.99</v>
      </c>
      <c r="I120" s="8">
        <f>VLOOKUP(A120,[2]věž!$A$6:$P$125,15,FALSE)</f>
        <v>99.99</v>
      </c>
      <c r="J120" s="8">
        <f>VLOOKUP(A120,[2]věž!$A$6:$P$125,16,FALSE)</f>
        <v>99.99</v>
      </c>
    </row>
    <row r="121" spans="1:10" hidden="1">
      <c r="A121">
        <v>116</v>
      </c>
      <c r="B121" s="7">
        <f>VLOOKUP(A121,[2]věž!$A$6:$P$125,3,FALSE)</f>
        <v>120</v>
      </c>
      <c r="C121" s="7">
        <f>VLOOKUP(A121,[2]věž!$A$6:$P$125,5,FALSE)</f>
        <v>47</v>
      </c>
      <c r="D121" s="7" t="str">
        <f>VLOOKUP(A121,[2]věž!$A$6:$P$125,7,FALSE)</f>
        <v/>
      </c>
      <c r="E121" s="7">
        <f>VLOOKUP(A121,[2]věž!$A$6:$P$125,10,FALSE)</f>
        <v>108</v>
      </c>
      <c r="F121" s="7" t="str">
        <f>VLOOKUP(A121,[2]věž!$A$6:$P$125,12,FALSE)</f>
        <v>Milan ONDERKA</v>
      </c>
      <c r="G121" s="7" t="str">
        <f>VLOOKUP(A121,[2]věž!$A$6:$P$125,13,FALSE)</f>
        <v>Ostrava</v>
      </c>
      <c r="H121" s="8">
        <f>VLOOKUP(A121,[2]věž!$A$6:$P$125,14,FALSE)</f>
        <v>99.99</v>
      </c>
      <c r="I121" s="8">
        <f>VLOOKUP(A121,[2]věž!$A$6:$P$125,15,FALSE)</f>
        <v>99.99</v>
      </c>
      <c r="J121" s="8">
        <f>VLOOKUP(A121,[2]věž!$A$6:$P$125,16,FALSE)</f>
        <v>99.99</v>
      </c>
    </row>
    <row r="122" spans="1:10" hidden="1">
      <c r="A122">
        <v>117</v>
      </c>
      <c r="B122" s="7">
        <f>VLOOKUP(A122,[2]věž!$A$6:$P$125,3,FALSE)</f>
        <v>120</v>
      </c>
      <c r="C122" s="7">
        <f>VLOOKUP(A122,[2]věž!$A$6:$P$125,5,FALSE)</f>
        <v>47</v>
      </c>
      <c r="D122" s="7" t="str">
        <f>VLOOKUP(A122,[2]věž!$A$6:$P$125,7,FALSE)</f>
        <v/>
      </c>
      <c r="E122" s="7">
        <f>VLOOKUP(A122,[2]věž!$A$6:$P$125,10,FALSE)</f>
        <v>109</v>
      </c>
      <c r="F122" s="7" t="str">
        <f>VLOOKUP(A122,[2]věž!$A$6:$P$125,12,FALSE)</f>
        <v>Tomáš MONSPORT</v>
      </c>
      <c r="G122" s="7" t="str">
        <f>VLOOKUP(A122,[2]věž!$A$6:$P$125,13,FALSE)</f>
        <v>Ostrava</v>
      </c>
      <c r="H122" s="8">
        <f>VLOOKUP(A122,[2]věž!$A$6:$P$125,14,FALSE)</f>
        <v>99.99</v>
      </c>
      <c r="I122" s="8">
        <f>VLOOKUP(A122,[2]věž!$A$6:$P$125,15,FALSE)</f>
        <v>99.99</v>
      </c>
      <c r="J122" s="8">
        <f>VLOOKUP(A122,[2]věž!$A$6:$P$125,16,FALSE)</f>
        <v>99.99</v>
      </c>
    </row>
    <row r="123" spans="1:10" hidden="1">
      <c r="A123">
        <v>118</v>
      </c>
      <c r="B123" s="7">
        <f>VLOOKUP(A123,[2]věž!$A$6:$P$125,3,FALSE)</f>
        <v>120</v>
      </c>
      <c r="C123" s="7">
        <f>VLOOKUP(A123,[2]věž!$A$6:$P$125,5,FALSE)</f>
        <v>47</v>
      </c>
      <c r="D123" s="7" t="str">
        <f>VLOOKUP(A123,[2]věž!$A$6:$P$125,7,FALSE)</f>
        <v/>
      </c>
      <c r="E123" s="7">
        <f>VLOOKUP(A123,[2]věž!$A$6:$P$125,10,FALSE)</f>
        <v>110</v>
      </c>
      <c r="F123" s="7" t="str">
        <f>VLOOKUP(A123,[2]věž!$A$6:$P$125,12,FALSE)</f>
        <v>Jakub ARVAI</v>
      </c>
      <c r="G123" s="7" t="str">
        <f>VLOOKUP(A123,[2]věž!$A$6:$P$125,13,FALSE)</f>
        <v>Ostrava</v>
      </c>
      <c r="H123" s="8">
        <f>VLOOKUP(A123,[2]věž!$A$6:$P$125,14,FALSE)</f>
        <v>99.99</v>
      </c>
      <c r="I123" s="8">
        <f>VLOOKUP(A123,[2]věž!$A$6:$P$125,15,FALSE)</f>
        <v>99.99</v>
      </c>
      <c r="J123" s="8">
        <f>VLOOKUP(A123,[2]věž!$A$6:$P$125,16,FALSE)</f>
        <v>99.99</v>
      </c>
    </row>
    <row r="124" spans="1:10" hidden="1">
      <c r="A124">
        <v>119</v>
      </c>
      <c r="B124" s="7">
        <f>VLOOKUP(A124,[2]věž!$A$6:$P$125,3,FALSE)</f>
        <v>120</v>
      </c>
      <c r="C124" s="7" t="str">
        <f>VLOOKUP(A124,[2]věž!$A$6:$P$125,5,FALSE)</f>
        <v/>
      </c>
      <c r="D124" s="7" t="str">
        <f>VLOOKUP(A124,[2]věž!$A$6:$P$125,7,FALSE)</f>
        <v xml:space="preserve"> </v>
      </c>
      <c r="E124" s="7">
        <f>VLOOKUP(A124,[2]věž!$A$6:$P$125,10,FALSE)</f>
        <v>118</v>
      </c>
      <c r="F124" s="7" t="str">
        <f>VLOOKUP(A124,[2]věž!$A$6:$P$125,12,FALSE)</f>
        <v>George MARTIN</v>
      </c>
      <c r="G124" s="7" t="str">
        <f>VLOOKUP(A124,[2]věž!$A$6:$P$125,13,FALSE)</f>
        <v>Călărași</v>
      </c>
      <c r="H124" s="8">
        <f>VLOOKUP(A124,[2]věž!$A$6:$P$125,14,FALSE)</f>
        <v>99.99</v>
      </c>
      <c r="I124" s="8">
        <f>VLOOKUP(A124,[2]věž!$A$6:$P$125,15,FALSE)</f>
        <v>99.99</v>
      </c>
      <c r="J124" s="8">
        <f>VLOOKUP(A124,[2]věž!$A$6:$P$125,16,FALSE)</f>
        <v>99.99</v>
      </c>
    </row>
    <row r="125" spans="1:10" hidden="1">
      <c r="A125">
        <v>120</v>
      </c>
      <c r="B125" s="7">
        <f>VLOOKUP(A125,[2]věž!$A$6:$P$125,3,FALSE)</f>
        <v>120</v>
      </c>
      <c r="C125" s="7" t="str">
        <f>VLOOKUP(A125,[2]věž!$A$6:$P$125,5,FALSE)</f>
        <v/>
      </c>
      <c r="D125" s="7" t="str">
        <f>VLOOKUP(A125,[2]věž!$A$6:$P$125,7,FALSE)</f>
        <v xml:space="preserve"> </v>
      </c>
      <c r="E125" s="7">
        <f>VLOOKUP(A125,[2]věž!$A$6:$P$125,10,FALSE)</f>
        <v>120</v>
      </c>
      <c r="F125" s="7" t="str">
        <f>VLOOKUP(A125,[2]věž!$A$6:$P$125,12,FALSE)</f>
        <v>Stefanita POPESCU</v>
      </c>
      <c r="G125" s="7" t="str">
        <f>VLOOKUP(A125,[2]věž!$A$6:$P$125,13,FALSE)</f>
        <v>Călărași</v>
      </c>
      <c r="H125" s="8">
        <f>VLOOKUP(A125,[2]věž!$A$6:$P$125,14,FALSE)</f>
        <v>99.99</v>
      </c>
      <c r="I125" s="8">
        <f>VLOOKUP(A125,[2]věž!$A$6:$P$125,15,FALSE)</f>
        <v>99.99</v>
      </c>
      <c r="J125" s="8">
        <f>VLOOKUP(A125,[2]věž!$A$6:$P$125,16,FALSE)</f>
        <v>99.99</v>
      </c>
    </row>
  </sheetData>
  <autoFilter ref="A5:J125"/>
  <conditionalFormatting sqref="H6:J125">
    <cfRule type="cellIs" dxfId="3" priority="1" stopIfTrue="1" operator="equal">
      <formula>99.99</formula>
    </cfRule>
    <cfRule type="cellIs" dxfId="2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125"/>
  <sheetViews>
    <sheetView topLeftCell="B1" workbookViewId="0">
      <selection activeCell="M29" sqref="M29"/>
    </sheetView>
  </sheetViews>
  <sheetFormatPr defaultRowHeight="12.75"/>
  <cols>
    <col min="1" max="1" width="4.5703125" hidden="1" customWidth="1"/>
    <col min="3" max="3" width="5.140625" bestFit="1" customWidth="1"/>
    <col min="4" max="4" width="4.85546875" bestFit="1" customWidth="1"/>
    <col min="5" max="5" width="4.5703125" bestFit="1" customWidth="1"/>
    <col min="6" max="6" width="25" bestFit="1" customWidth="1"/>
    <col min="7" max="7" width="25.7109375" customWidth="1"/>
    <col min="257" max="257" width="0" hidden="1" customWidth="1"/>
    <col min="259" max="259" width="5.140625" bestFit="1" customWidth="1"/>
    <col min="260" max="260" width="4.85546875" bestFit="1" customWidth="1"/>
    <col min="261" max="261" width="4.5703125" bestFit="1" customWidth="1"/>
    <col min="262" max="262" width="25" bestFit="1" customWidth="1"/>
    <col min="263" max="263" width="25.7109375" customWidth="1"/>
    <col min="513" max="513" width="0" hidden="1" customWidth="1"/>
    <col min="515" max="515" width="5.140625" bestFit="1" customWidth="1"/>
    <col min="516" max="516" width="4.85546875" bestFit="1" customWidth="1"/>
    <col min="517" max="517" width="4.5703125" bestFit="1" customWidth="1"/>
    <col min="518" max="518" width="25" bestFit="1" customWidth="1"/>
    <col min="519" max="519" width="25.7109375" customWidth="1"/>
    <col min="769" max="769" width="0" hidden="1" customWidth="1"/>
    <col min="771" max="771" width="5.140625" bestFit="1" customWidth="1"/>
    <col min="772" max="772" width="4.85546875" bestFit="1" customWidth="1"/>
    <col min="773" max="773" width="4.5703125" bestFit="1" customWidth="1"/>
    <col min="774" max="774" width="25" bestFit="1" customWidth="1"/>
    <col min="775" max="775" width="25.7109375" customWidth="1"/>
    <col min="1025" max="1025" width="0" hidden="1" customWidth="1"/>
    <col min="1027" max="1027" width="5.140625" bestFit="1" customWidth="1"/>
    <col min="1028" max="1028" width="4.85546875" bestFit="1" customWidth="1"/>
    <col min="1029" max="1029" width="4.5703125" bestFit="1" customWidth="1"/>
    <col min="1030" max="1030" width="25" bestFit="1" customWidth="1"/>
    <col min="1031" max="1031" width="25.7109375" customWidth="1"/>
    <col min="1281" max="1281" width="0" hidden="1" customWidth="1"/>
    <col min="1283" max="1283" width="5.140625" bestFit="1" customWidth="1"/>
    <col min="1284" max="1284" width="4.85546875" bestFit="1" customWidth="1"/>
    <col min="1285" max="1285" width="4.5703125" bestFit="1" customWidth="1"/>
    <col min="1286" max="1286" width="25" bestFit="1" customWidth="1"/>
    <col min="1287" max="1287" width="25.7109375" customWidth="1"/>
    <col min="1537" max="1537" width="0" hidden="1" customWidth="1"/>
    <col min="1539" max="1539" width="5.140625" bestFit="1" customWidth="1"/>
    <col min="1540" max="1540" width="4.85546875" bestFit="1" customWidth="1"/>
    <col min="1541" max="1541" width="4.5703125" bestFit="1" customWidth="1"/>
    <col min="1542" max="1542" width="25" bestFit="1" customWidth="1"/>
    <col min="1543" max="1543" width="25.7109375" customWidth="1"/>
    <col min="1793" max="1793" width="0" hidden="1" customWidth="1"/>
    <col min="1795" max="1795" width="5.140625" bestFit="1" customWidth="1"/>
    <col min="1796" max="1796" width="4.85546875" bestFit="1" customWidth="1"/>
    <col min="1797" max="1797" width="4.5703125" bestFit="1" customWidth="1"/>
    <col min="1798" max="1798" width="25" bestFit="1" customWidth="1"/>
    <col min="1799" max="1799" width="25.7109375" customWidth="1"/>
    <col min="2049" max="2049" width="0" hidden="1" customWidth="1"/>
    <col min="2051" max="2051" width="5.140625" bestFit="1" customWidth="1"/>
    <col min="2052" max="2052" width="4.85546875" bestFit="1" customWidth="1"/>
    <col min="2053" max="2053" width="4.5703125" bestFit="1" customWidth="1"/>
    <col min="2054" max="2054" width="25" bestFit="1" customWidth="1"/>
    <col min="2055" max="2055" width="25.7109375" customWidth="1"/>
    <col min="2305" max="2305" width="0" hidden="1" customWidth="1"/>
    <col min="2307" max="2307" width="5.140625" bestFit="1" customWidth="1"/>
    <col min="2308" max="2308" width="4.85546875" bestFit="1" customWidth="1"/>
    <col min="2309" max="2309" width="4.5703125" bestFit="1" customWidth="1"/>
    <col min="2310" max="2310" width="25" bestFit="1" customWidth="1"/>
    <col min="2311" max="2311" width="25.7109375" customWidth="1"/>
    <col min="2561" max="2561" width="0" hidden="1" customWidth="1"/>
    <col min="2563" max="2563" width="5.140625" bestFit="1" customWidth="1"/>
    <col min="2564" max="2564" width="4.85546875" bestFit="1" customWidth="1"/>
    <col min="2565" max="2565" width="4.5703125" bestFit="1" customWidth="1"/>
    <col min="2566" max="2566" width="25" bestFit="1" customWidth="1"/>
    <col min="2567" max="2567" width="25.7109375" customWidth="1"/>
    <col min="2817" max="2817" width="0" hidden="1" customWidth="1"/>
    <col min="2819" max="2819" width="5.140625" bestFit="1" customWidth="1"/>
    <col min="2820" max="2820" width="4.85546875" bestFit="1" customWidth="1"/>
    <col min="2821" max="2821" width="4.5703125" bestFit="1" customWidth="1"/>
    <col min="2822" max="2822" width="25" bestFit="1" customWidth="1"/>
    <col min="2823" max="2823" width="25.7109375" customWidth="1"/>
    <col min="3073" max="3073" width="0" hidden="1" customWidth="1"/>
    <col min="3075" max="3075" width="5.140625" bestFit="1" customWidth="1"/>
    <col min="3076" max="3076" width="4.85546875" bestFit="1" customWidth="1"/>
    <col min="3077" max="3077" width="4.5703125" bestFit="1" customWidth="1"/>
    <col min="3078" max="3078" width="25" bestFit="1" customWidth="1"/>
    <col min="3079" max="3079" width="25.7109375" customWidth="1"/>
    <col min="3329" max="3329" width="0" hidden="1" customWidth="1"/>
    <col min="3331" max="3331" width="5.140625" bestFit="1" customWidth="1"/>
    <col min="3332" max="3332" width="4.85546875" bestFit="1" customWidth="1"/>
    <col min="3333" max="3333" width="4.5703125" bestFit="1" customWidth="1"/>
    <col min="3334" max="3334" width="25" bestFit="1" customWidth="1"/>
    <col min="3335" max="3335" width="25.7109375" customWidth="1"/>
    <col min="3585" max="3585" width="0" hidden="1" customWidth="1"/>
    <col min="3587" max="3587" width="5.140625" bestFit="1" customWidth="1"/>
    <col min="3588" max="3588" width="4.85546875" bestFit="1" customWidth="1"/>
    <col min="3589" max="3589" width="4.5703125" bestFit="1" customWidth="1"/>
    <col min="3590" max="3590" width="25" bestFit="1" customWidth="1"/>
    <col min="3591" max="3591" width="25.7109375" customWidth="1"/>
    <col min="3841" max="3841" width="0" hidden="1" customWidth="1"/>
    <col min="3843" max="3843" width="5.140625" bestFit="1" customWidth="1"/>
    <col min="3844" max="3844" width="4.85546875" bestFit="1" customWidth="1"/>
    <col min="3845" max="3845" width="4.5703125" bestFit="1" customWidth="1"/>
    <col min="3846" max="3846" width="25" bestFit="1" customWidth="1"/>
    <col min="3847" max="3847" width="25.7109375" customWidth="1"/>
    <col min="4097" max="4097" width="0" hidden="1" customWidth="1"/>
    <col min="4099" max="4099" width="5.140625" bestFit="1" customWidth="1"/>
    <col min="4100" max="4100" width="4.85546875" bestFit="1" customWidth="1"/>
    <col min="4101" max="4101" width="4.5703125" bestFit="1" customWidth="1"/>
    <col min="4102" max="4102" width="25" bestFit="1" customWidth="1"/>
    <col min="4103" max="4103" width="25.7109375" customWidth="1"/>
    <col min="4353" max="4353" width="0" hidden="1" customWidth="1"/>
    <col min="4355" max="4355" width="5.140625" bestFit="1" customWidth="1"/>
    <col min="4356" max="4356" width="4.85546875" bestFit="1" customWidth="1"/>
    <col min="4357" max="4357" width="4.5703125" bestFit="1" customWidth="1"/>
    <col min="4358" max="4358" width="25" bestFit="1" customWidth="1"/>
    <col min="4359" max="4359" width="25.7109375" customWidth="1"/>
    <col min="4609" max="4609" width="0" hidden="1" customWidth="1"/>
    <col min="4611" max="4611" width="5.140625" bestFit="1" customWidth="1"/>
    <col min="4612" max="4612" width="4.85546875" bestFit="1" customWidth="1"/>
    <col min="4613" max="4613" width="4.5703125" bestFit="1" customWidth="1"/>
    <col min="4614" max="4614" width="25" bestFit="1" customWidth="1"/>
    <col min="4615" max="4615" width="25.7109375" customWidth="1"/>
    <col min="4865" max="4865" width="0" hidden="1" customWidth="1"/>
    <col min="4867" max="4867" width="5.140625" bestFit="1" customWidth="1"/>
    <col min="4868" max="4868" width="4.85546875" bestFit="1" customWidth="1"/>
    <col min="4869" max="4869" width="4.5703125" bestFit="1" customWidth="1"/>
    <col min="4870" max="4870" width="25" bestFit="1" customWidth="1"/>
    <col min="4871" max="4871" width="25.7109375" customWidth="1"/>
    <col min="5121" max="5121" width="0" hidden="1" customWidth="1"/>
    <col min="5123" max="5123" width="5.140625" bestFit="1" customWidth="1"/>
    <col min="5124" max="5124" width="4.85546875" bestFit="1" customWidth="1"/>
    <col min="5125" max="5125" width="4.5703125" bestFit="1" customWidth="1"/>
    <col min="5126" max="5126" width="25" bestFit="1" customWidth="1"/>
    <col min="5127" max="5127" width="25.7109375" customWidth="1"/>
    <col min="5377" max="5377" width="0" hidden="1" customWidth="1"/>
    <col min="5379" max="5379" width="5.140625" bestFit="1" customWidth="1"/>
    <col min="5380" max="5380" width="4.85546875" bestFit="1" customWidth="1"/>
    <col min="5381" max="5381" width="4.5703125" bestFit="1" customWidth="1"/>
    <col min="5382" max="5382" width="25" bestFit="1" customWidth="1"/>
    <col min="5383" max="5383" width="25.7109375" customWidth="1"/>
    <col min="5633" max="5633" width="0" hidden="1" customWidth="1"/>
    <col min="5635" max="5635" width="5.140625" bestFit="1" customWidth="1"/>
    <col min="5636" max="5636" width="4.85546875" bestFit="1" customWidth="1"/>
    <col min="5637" max="5637" width="4.5703125" bestFit="1" customWidth="1"/>
    <col min="5638" max="5638" width="25" bestFit="1" customWidth="1"/>
    <col min="5639" max="5639" width="25.7109375" customWidth="1"/>
    <col min="5889" max="5889" width="0" hidden="1" customWidth="1"/>
    <col min="5891" max="5891" width="5.140625" bestFit="1" customWidth="1"/>
    <col min="5892" max="5892" width="4.85546875" bestFit="1" customWidth="1"/>
    <col min="5893" max="5893" width="4.5703125" bestFit="1" customWidth="1"/>
    <col min="5894" max="5894" width="25" bestFit="1" customWidth="1"/>
    <col min="5895" max="5895" width="25.7109375" customWidth="1"/>
    <col min="6145" max="6145" width="0" hidden="1" customWidth="1"/>
    <col min="6147" max="6147" width="5.140625" bestFit="1" customWidth="1"/>
    <col min="6148" max="6148" width="4.85546875" bestFit="1" customWidth="1"/>
    <col min="6149" max="6149" width="4.5703125" bestFit="1" customWidth="1"/>
    <col min="6150" max="6150" width="25" bestFit="1" customWidth="1"/>
    <col min="6151" max="6151" width="25.7109375" customWidth="1"/>
    <col min="6401" max="6401" width="0" hidden="1" customWidth="1"/>
    <col min="6403" max="6403" width="5.140625" bestFit="1" customWidth="1"/>
    <col min="6404" max="6404" width="4.85546875" bestFit="1" customWidth="1"/>
    <col min="6405" max="6405" width="4.5703125" bestFit="1" customWidth="1"/>
    <col min="6406" max="6406" width="25" bestFit="1" customWidth="1"/>
    <col min="6407" max="6407" width="25.7109375" customWidth="1"/>
    <col min="6657" max="6657" width="0" hidden="1" customWidth="1"/>
    <col min="6659" max="6659" width="5.140625" bestFit="1" customWidth="1"/>
    <col min="6660" max="6660" width="4.85546875" bestFit="1" customWidth="1"/>
    <col min="6661" max="6661" width="4.5703125" bestFit="1" customWidth="1"/>
    <col min="6662" max="6662" width="25" bestFit="1" customWidth="1"/>
    <col min="6663" max="6663" width="25.7109375" customWidth="1"/>
    <col min="6913" max="6913" width="0" hidden="1" customWidth="1"/>
    <col min="6915" max="6915" width="5.140625" bestFit="1" customWidth="1"/>
    <col min="6916" max="6916" width="4.85546875" bestFit="1" customWidth="1"/>
    <col min="6917" max="6917" width="4.5703125" bestFit="1" customWidth="1"/>
    <col min="6918" max="6918" width="25" bestFit="1" customWidth="1"/>
    <col min="6919" max="6919" width="25.7109375" customWidth="1"/>
    <col min="7169" max="7169" width="0" hidden="1" customWidth="1"/>
    <col min="7171" max="7171" width="5.140625" bestFit="1" customWidth="1"/>
    <col min="7172" max="7172" width="4.85546875" bestFit="1" customWidth="1"/>
    <col min="7173" max="7173" width="4.5703125" bestFit="1" customWidth="1"/>
    <col min="7174" max="7174" width="25" bestFit="1" customWidth="1"/>
    <col min="7175" max="7175" width="25.7109375" customWidth="1"/>
    <col min="7425" max="7425" width="0" hidden="1" customWidth="1"/>
    <col min="7427" max="7427" width="5.140625" bestFit="1" customWidth="1"/>
    <col min="7428" max="7428" width="4.85546875" bestFit="1" customWidth="1"/>
    <col min="7429" max="7429" width="4.5703125" bestFit="1" customWidth="1"/>
    <col min="7430" max="7430" width="25" bestFit="1" customWidth="1"/>
    <col min="7431" max="7431" width="25.7109375" customWidth="1"/>
    <col min="7681" max="7681" width="0" hidden="1" customWidth="1"/>
    <col min="7683" max="7683" width="5.140625" bestFit="1" customWidth="1"/>
    <col min="7684" max="7684" width="4.85546875" bestFit="1" customWidth="1"/>
    <col min="7685" max="7685" width="4.5703125" bestFit="1" customWidth="1"/>
    <col min="7686" max="7686" width="25" bestFit="1" customWidth="1"/>
    <col min="7687" max="7687" width="25.7109375" customWidth="1"/>
    <col min="7937" max="7937" width="0" hidden="1" customWidth="1"/>
    <col min="7939" max="7939" width="5.140625" bestFit="1" customWidth="1"/>
    <col min="7940" max="7940" width="4.85546875" bestFit="1" customWidth="1"/>
    <col min="7941" max="7941" width="4.5703125" bestFit="1" customWidth="1"/>
    <col min="7942" max="7942" width="25" bestFit="1" customWidth="1"/>
    <col min="7943" max="7943" width="25.7109375" customWidth="1"/>
    <col min="8193" max="8193" width="0" hidden="1" customWidth="1"/>
    <col min="8195" max="8195" width="5.140625" bestFit="1" customWidth="1"/>
    <col min="8196" max="8196" width="4.85546875" bestFit="1" customWidth="1"/>
    <col min="8197" max="8197" width="4.5703125" bestFit="1" customWidth="1"/>
    <col min="8198" max="8198" width="25" bestFit="1" customWidth="1"/>
    <col min="8199" max="8199" width="25.7109375" customWidth="1"/>
    <col min="8449" max="8449" width="0" hidden="1" customWidth="1"/>
    <col min="8451" max="8451" width="5.140625" bestFit="1" customWidth="1"/>
    <col min="8452" max="8452" width="4.85546875" bestFit="1" customWidth="1"/>
    <col min="8453" max="8453" width="4.5703125" bestFit="1" customWidth="1"/>
    <col min="8454" max="8454" width="25" bestFit="1" customWidth="1"/>
    <col min="8455" max="8455" width="25.7109375" customWidth="1"/>
    <col min="8705" max="8705" width="0" hidden="1" customWidth="1"/>
    <col min="8707" max="8707" width="5.140625" bestFit="1" customWidth="1"/>
    <col min="8708" max="8708" width="4.85546875" bestFit="1" customWidth="1"/>
    <col min="8709" max="8709" width="4.5703125" bestFit="1" customWidth="1"/>
    <col min="8710" max="8710" width="25" bestFit="1" customWidth="1"/>
    <col min="8711" max="8711" width="25.7109375" customWidth="1"/>
    <col min="8961" max="8961" width="0" hidden="1" customWidth="1"/>
    <col min="8963" max="8963" width="5.140625" bestFit="1" customWidth="1"/>
    <col min="8964" max="8964" width="4.85546875" bestFit="1" customWidth="1"/>
    <col min="8965" max="8965" width="4.5703125" bestFit="1" customWidth="1"/>
    <col min="8966" max="8966" width="25" bestFit="1" customWidth="1"/>
    <col min="8967" max="8967" width="25.7109375" customWidth="1"/>
    <col min="9217" max="9217" width="0" hidden="1" customWidth="1"/>
    <col min="9219" max="9219" width="5.140625" bestFit="1" customWidth="1"/>
    <col min="9220" max="9220" width="4.85546875" bestFit="1" customWidth="1"/>
    <col min="9221" max="9221" width="4.5703125" bestFit="1" customWidth="1"/>
    <col min="9222" max="9222" width="25" bestFit="1" customWidth="1"/>
    <col min="9223" max="9223" width="25.7109375" customWidth="1"/>
    <col min="9473" max="9473" width="0" hidden="1" customWidth="1"/>
    <col min="9475" max="9475" width="5.140625" bestFit="1" customWidth="1"/>
    <col min="9476" max="9476" width="4.85546875" bestFit="1" customWidth="1"/>
    <col min="9477" max="9477" width="4.5703125" bestFit="1" customWidth="1"/>
    <col min="9478" max="9478" width="25" bestFit="1" customWidth="1"/>
    <col min="9479" max="9479" width="25.7109375" customWidth="1"/>
    <col min="9729" max="9729" width="0" hidden="1" customWidth="1"/>
    <col min="9731" max="9731" width="5.140625" bestFit="1" customWidth="1"/>
    <col min="9732" max="9732" width="4.85546875" bestFit="1" customWidth="1"/>
    <col min="9733" max="9733" width="4.5703125" bestFit="1" customWidth="1"/>
    <col min="9734" max="9734" width="25" bestFit="1" customWidth="1"/>
    <col min="9735" max="9735" width="25.7109375" customWidth="1"/>
    <col min="9985" max="9985" width="0" hidden="1" customWidth="1"/>
    <col min="9987" max="9987" width="5.140625" bestFit="1" customWidth="1"/>
    <col min="9988" max="9988" width="4.85546875" bestFit="1" customWidth="1"/>
    <col min="9989" max="9989" width="4.5703125" bestFit="1" customWidth="1"/>
    <col min="9990" max="9990" width="25" bestFit="1" customWidth="1"/>
    <col min="9991" max="9991" width="25.7109375" customWidth="1"/>
    <col min="10241" max="10241" width="0" hidden="1" customWidth="1"/>
    <col min="10243" max="10243" width="5.140625" bestFit="1" customWidth="1"/>
    <col min="10244" max="10244" width="4.85546875" bestFit="1" customWidth="1"/>
    <col min="10245" max="10245" width="4.5703125" bestFit="1" customWidth="1"/>
    <col min="10246" max="10246" width="25" bestFit="1" customWidth="1"/>
    <col min="10247" max="10247" width="25.7109375" customWidth="1"/>
    <col min="10497" max="10497" width="0" hidden="1" customWidth="1"/>
    <col min="10499" max="10499" width="5.140625" bestFit="1" customWidth="1"/>
    <col min="10500" max="10500" width="4.85546875" bestFit="1" customWidth="1"/>
    <col min="10501" max="10501" width="4.5703125" bestFit="1" customWidth="1"/>
    <col min="10502" max="10502" width="25" bestFit="1" customWidth="1"/>
    <col min="10503" max="10503" width="25.7109375" customWidth="1"/>
    <col min="10753" max="10753" width="0" hidden="1" customWidth="1"/>
    <col min="10755" max="10755" width="5.140625" bestFit="1" customWidth="1"/>
    <col min="10756" max="10756" width="4.85546875" bestFit="1" customWidth="1"/>
    <col min="10757" max="10757" width="4.5703125" bestFit="1" customWidth="1"/>
    <col min="10758" max="10758" width="25" bestFit="1" customWidth="1"/>
    <col min="10759" max="10759" width="25.7109375" customWidth="1"/>
    <col min="11009" max="11009" width="0" hidden="1" customWidth="1"/>
    <col min="11011" max="11011" width="5.140625" bestFit="1" customWidth="1"/>
    <col min="11012" max="11012" width="4.85546875" bestFit="1" customWidth="1"/>
    <col min="11013" max="11013" width="4.5703125" bestFit="1" customWidth="1"/>
    <col min="11014" max="11014" width="25" bestFit="1" customWidth="1"/>
    <col min="11015" max="11015" width="25.7109375" customWidth="1"/>
    <col min="11265" max="11265" width="0" hidden="1" customWidth="1"/>
    <col min="11267" max="11267" width="5.140625" bestFit="1" customWidth="1"/>
    <col min="11268" max="11268" width="4.85546875" bestFit="1" customWidth="1"/>
    <col min="11269" max="11269" width="4.5703125" bestFit="1" customWidth="1"/>
    <col min="11270" max="11270" width="25" bestFit="1" customWidth="1"/>
    <col min="11271" max="11271" width="25.7109375" customWidth="1"/>
    <col min="11521" max="11521" width="0" hidden="1" customWidth="1"/>
    <col min="11523" max="11523" width="5.140625" bestFit="1" customWidth="1"/>
    <col min="11524" max="11524" width="4.85546875" bestFit="1" customWidth="1"/>
    <col min="11525" max="11525" width="4.5703125" bestFit="1" customWidth="1"/>
    <col min="11526" max="11526" width="25" bestFit="1" customWidth="1"/>
    <col min="11527" max="11527" width="25.7109375" customWidth="1"/>
    <col min="11777" max="11777" width="0" hidden="1" customWidth="1"/>
    <col min="11779" max="11779" width="5.140625" bestFit="1" customWidth="1"/>
    <col min="11780" max="11780" width="4.85546875" bestFit="1" customWidth="1"/>
    <col min="11781" max="11781" width="4.5703125" bestFit="1" customWidth="1"/>
    <col min="11782" max="11782" width="25" bestFit="1" customWidth="1"/>
    <col min="11783" max="11783" width="25.7109375" customWidth="1"/>
    <col min="12033" max="12033" width="0" hidden="1" customWidth="1"/>
    <col min="12035" max="12035" width="5.140625" bestFit="1" customWidth="1"/>
    <col min="12036" max="12036" width="4.85546875" bestFit="1" customWidth="1"/>
    <col min="12037" max="12037" width="4.5703125" bestFit="1" customWidth="1"/>
    <col min="12038" max="12038" width="25" bestFit="1" customWidth="1"/>
    <col min="12039" max="12039" width="25.7109375" customWidth="1"/>
    <col min="12289" max="12289" width="0" hidden="1" customWidth="1"/>
    <col min="12291" max="12291" width="5.140625" bestFit="1" customWidth="1"/>
    <col min="12292" max="12292" width="4.85546875" bestFit="1" customWidth="1"/>
    <col min="12293" max="12293" width="4.5703125" bestFit="1" customWidth="1"/>
    <col min="12294" max="12294" width="25" bestFit="1" customWidth="1"/>
    <col min="12295" max="12295" width="25.7109375" customWidth="1"/>
    <col min="12545" max="12545" width="0" hidden="1" customWidth="1"/>
    <col min="12547" max="12547" width="5.140625" bestFit="1" customWidth="1"/>
    <col min="12548" max="12548" width="4.85546875" bestFit="1" customWidth="1"/>
    <col min="12549" max="12549" width="4.5703125" bestFit="1" customWidth="1"/>
    <col min="12550" max="12550" width="25" bestFit="1" customWidth="1"/>
    <col min="12551" max="12551" width="25.7109375" customWidth="1"/>
    <col min="12801" max="12801" width="0" hidden="1" customWidth="1"/>
    <col min="12803" max="12803" width="5.140625" bestFit="1" customWidth="1"/>
    <col min="12804" max="12804" width="4.85546875" bestFit="1" customWidth="1"/>
    <col min="12805" max="12805" width="4.5703125" bestFit="1" customWidth="1"/>
    <col min="12806" max="12806" width="25" bestFit="1" customWidth="1"/>
    <col min="12807" max="12807" width="25.7109375" customWidth="1"/>
    <col min="13057" max="13057" width="0" hidden="1" customWidth="1"/>
    <col min="13059" max="13059" width="5.140625" bestFit="1" customWidth="1"/>
    <col min="13060" max="13060" width="4.85546875" bestFit="1" customWidth="1"/>
    <col min="13061" max="13061" width="4.5703125" bestFit="1" customWidth="1"/>
    <col min="13062" max="13062" width="25" bestFit="1" customWidth="1"/>
    <col min="13063" max="13063" width="25.7109375" customWidth="1"/>
    <col min="13313" max="13313" width="0" hidden="1" customWidth="1"/>
    <col min="13315" max="13315" width="5.140625" bestFit="1" customWidth="1"/>
    <col min="13316" max="13316" width="4.85546875" bestFit="1" customWidth="1"/>
    <col min="13317" max="13317" width="4.5703125" bestFit="1" customWidth="1"/>
    <col min="13318" max="13318" width="25" bestFit="1" customWidth="1"/>
    <col min="13319" max="13319" width="25.7109375" customWidth="1"/>
    <col min="13569" max="13569" width="0" hidden="1" customWidth="1"/>
    <col min="13571" max="13571" width="5.140625" bestFit="1" customWidth="1"/>
    <col min="13572" max="13572" width="4.85546875" bestFit="1" customWidth="1"/>
    <col min="13573" max="13573" width="4.5703125" bestFit="1" customWidth="1"/>
    <col min="13574" max="13574" width="25" bestFit="1" customWidth="1"/>
    <col min="13575" max="13575" width="25.7109375" customWidth="1"/>
    <col min="13825" max="13825" width="0" hidden="1" customWidth="1"/>
    <col min="13827" max="13827" width="5.140625" bestFit="1" customWidth="1"/>
    <col min="13828" max="13828" width="4.85546875" bestFit="1" customWidth="1"/>
    <col min="13829" max="13829" width="4.5703125" bestFit="1" customWidth="1"/>
    <col min="13830" max="13830" width="25" bestFit="1" customWidth="1"/>
    <col min="13831" max="13831" width="25.7109375" customWidth="1"/>
    <col min="14081" max="14081" width="0" hidden="1" customWidth="1"/>
    <col min="14083" max="14083" width="5.140625" bestFit="1" customWidth="1"/>
    <col min="14084" max="14084" width="4.85546875" bestFit="1" customWidth="1"/>
    <col min="14085" max="14085" width="4.5703125" bestFit="1" customWidth="1"/>
    <col min="14086" max="14086" width="25" bestFit="1" customWidth="1"/>
    <col min="14087" max="14087" width="25.7109375" customWidth="1"/>
    <col min="14337" max="14337" width="0" hidden="1" customWidth="1"/>
    <col min="14339" max="14339" width="5.140625" bestFit="1" customWidth="1"/>
    <col min="14340" max="14340" width="4.85546875" bestFit="1" customWidth="1"/>
    <col min="14341" max="14341" width="4.5703125" bestFit="1" customWidth="1"/>
    <col min="14342" max="14342" width="25" bestFit="1" customWidth="1"/>
    <col min="14343" max="14343" width="25.7109375" customWidth="1"/>
    <col min="14593" max="14593" width="0" hidden="1" customWidth="1"/>
    <col min="14595" max="14595" width="5.140625" bestFit="1" customWidth="1"/>
    <col min="14596" max="14596" width="4.85546875" bestFit="1" customWidth="1"/>
    <col min="14597" max="14597" width="4.5703125" bestFit="1" customWidth="1"/>
    <col min="14598" max="14598" width="25" bestFit="1" customWidth="1"/>
    <col min="14599" max="14599" width="25.7109375" customWidth="1"/>
    <col min="14849" max="14849" width="0" hidden="1" customWidth="1"/>
    <col min="14851" max="14851" width="5.140625" bestFit="1" customWidth="1"/>
    <col min="14852" max="14852" width="4.85546875" bestFit="1" customWidth="1"/>
    <col min="14853" max="14853" width="4.5703125" bestFit="1" customWidth="1"/>
    <col min="14854" max="14854" width="25" bestFit="1" customWidth="1"/>
    <col min="14855" max="14855" width="25.7109375" customWidth="1"/>
    <col min="15105" max="15105" width="0" hidden="1" customWidth="1"/>
    <col min="15107" max="15107" width="5.140625" bestFit="1" customWidth="1"/>
    <col min="15108" max="15108" width="4.85546875" bestFit="1" customWidth="1"/>
    <col min="15109" max="15109" width="4.5703125" bestFit="1" customWidth="1"/>
    <col min="15110" max="15110" width="25" bestFit="1" customWidth="1"/>
    <col min="15111" max="15111" width="25.7109375" customWidth="1"/>
    <col min="15361" max="15361" width="0" hidden="1" customWidth="1"/>
    <col min="15363" max="15363" width="5.140625" bestFit="1" customWidth="1"/>
    <col min="15364" max="15364" width="4.85546875" bestFit="1" customWidth="1"/>
    <col min="15365" max="15365" width="4.5703125" bestFit="1" customWidth="1"/>
    <col min="15366" max="15366" width="25" bestFit="1" customWidth="1"/>
    <col min="15367" max="15367" width="25.7109375" customWidth="1"/>
    <col min="15617" max="15617" width="0" hidden="1" customWidth="1"/>
    <col min="15619" max="15619" width="5.140625" bestFit="1" customWidth="1"/>
    <col min="15620" max="15620" width="4.85546875" bestFit="1" customWidth="1"/>
    <col min="15621" max="15621" width="4.5703125" bestFit="1" customWidth="1"/>
    <col min="15622" max="15622" width="25" bestFit="1" customWidth="1"/>
    <col min="15623" max="15623" width="25.7109375" customWidth="1"/>
    <col min="15873" max="15873" width="0" hidden="1" customWidth="1"/>
    <col min="15875" max="15875" width="5.140625" bestFit="1" customWidth="1"/>
    <col min="15876" max="15876" width="4.85546875" bestFit="1" customWidth="1"/>
    <col min="15877" max="15877" width="4.5703125" bestFit="1" customWidth="1"/>
    <col min="15878" max="15878" width="25" bestFit="1" customWidth="1"/>
    <col min="15879" max="15879" width="25.7109375" customWidth="1"/>
    <col min="16129" max="16129" width="0" hidden="1" customWidth="1"/>
    <col min="16131" max="16131" width="5.140625" bestFit="1" customWidth="1"/>
    <col min="16132" max="16132" width="4.85546875" bestFit="1" customWidth="1"/>
    <col min="16133" max="16133" width="4.5703125" bestFit="1" customWidth="1"/>
    <col min="16134" max="16134" width="25" bestFit="1" customWidth="1"/>
    <col min="16135" max="16135" width="25.7109375" customWidth="1"/>
  </cols>
  <sheetData>
    <row r="1" spans="1:12" ht="15.75">
      <c r="E1" s="1"/>
      <c r="G1" s="2" t="s">
        <v>0</v>
      </c>
      <c r="H1" s="1"/>
      <c r="I1" s="1"/>
    </row>
    <row r="2" spans="1:12">
      <c r="E2" s="1"/>
      <c r="G2" s="3" t="s">
        <v>1</v>
      </c>
      <c r="H2" s="1"/>
      <c r="I2" s="1"/>
    </row>
    <row r="3" spans="1:12">
      <c r="E3" s="1"/>
      <c r="G3" s="1" t="s">
        <v>39</v>
      </c>
      <c r="H3" s="1"/>
      <c r="I3" s="1"/>
    </row>
    <row r="4" spans="1:12">
      <c r="E4" s="1"/>
      <c r="G4" s="4"/>
      <c r="H4" s="1"/>
      <c r="I4" s="1"/>
    </row>
    <row r="5" spans="1:12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16</v>
      </c>
      <c r="I5" s="5" t="s">
        <v>17</v>
      </c>
      <c r="J5" s="5" t="s">
        <v>4</v>
      </c>
    </row>
    <row r="6" spans="1:12">
      <c r="A6">
        <v>1</v>
      </c>
      <c r="B6" s="7">
        <f>VLOOKUP(A6,[2]dvojboj!$A$6:$M$125,3,FALSE)</f>
        <v>1</v>
      </c>
      <c r="C6" s="7">
        <f>VLOOKUP(A6,[2]dvojboj!$A$6:$M$125,5,FALSE)</f>
        <v>1</v>
      </c>
      <c r="D6" s="7" t="str">
        <f>VLOOKUP(A6,[2]dvojboj!$A$6:$M$125,7,FALSE)</f>
        <v/>
      </c>
      <c r="E6" s="7">
        <f>VLOOKUP(A6,[2]dvojboj!$A$6:$M$125,8,FALSE)</f>
        <v>105</v>
      </c>
      <c r="F6" s="7" t="str">
        <f>VLOOKUP(A6,[2]dvojboj!$A$6:$M$125,9,FALSE)</f>
        <v>Karel RYL</v>
      </c>
      <c r="G6" s="7" t="str">
        <f>VLOOKUP(A6,[2]dvojboj!$A$6:$M$125,10,FALSE)</f>
        <v>Ostrava</v>
      </c>
      <c r="H6" s="8">
        <f>VLOOKUP(A6,[2]dvojboj!$A$6:$M$125,11,FALSE)</f>
        <v>17.079999999999998</v>
      </c>
      <c r="I6" s="8">
        <f>VLOOKUP(A6,[2]dvojboj!$A$6:$M$125,12,FALSE)</f>
        <v>13.92</v>
      </c>
      <c r="J6" s="8">
        <f>VLOOKUP(A6,[2]dvojboj!$A$6:$M$125,13,FALSE)</f>
        <v>31</v>
      </c>
      <c r="L6" s="10"/>
    </row>
    <row r="7" spans="1:12">
      <c r="A7">
        <v>2</v>
      </c>
      <c r="B7" s="7">
        <f>VLOOKUP(A7,[2]dvojboj!$A$6:$M$125,3,FALSE)</f>
        <v>2</v>
      </c>
      <c r="C7" s="7">
        <f>VLOOKUP(A7,[2]dvojboj!$A$6:$M$125,5,FALSE)</f>
        <v>2</v>
      </c>
      <c r="D7" s="7" t="str">
        <f>VLOOKUP(A7,[2]dvojboj!$A$6:$M$125,7,FALSE)</f>
        <v/>
      </c>
      <c r="E7" s="7">
        <f>VLOOKUP(A7,[2]dvojboj!$A$6:$M$125,8,FALSE)</f>
        <v>101</v>
      </c>
      <c r="F7" s="7" t="str">
        <f>VLOOKUP(A7,[2]dvojboj!$A$6:$M$125,9,FALSE)</f>
        <v>Kamil BEZRUČ</v>
      </c>
      <c r="G7" s="7" t="str">
        <f>VLOOKUP(A7,[2]dvojboj!$A$6:$M$125,10,FALSE)</f>
        <v>Ostrava</v>
      </c>
      <c r="H7" s="8">
        <f>VLOOKUP(A7,[2]dvojboj!$A$6:$M$125,11,FALSE)</f>
        <v>16.47</v>
      </c>
      <c r="I7" s="8">
        <f>VLOOKUP(A7,[2]dvojboj!$A$6:$M$125,12,FALSE)</f>
        <v>14.88</v>
      </c>
      <c r="J7" s="8">
        <f>VLOOKUP(A7,[2]dvojboj!$A$6:$M$125,13,FALSE)</f>
        <v>31.35</v>
      </c>
    </row>
    <row r="8" spans="1:12">
      <c r="A8">
        <v>3</v>
      </c>
      <c r="B8" s="7">
        <f>VLOOKUP(A8,[2]dvojboj!$A$6:$M$125,3,FALSE)</f>
        <v>3</v>
      </c>
      <c r="C8" s="7">
        <f>VLOOKUP(A8,[2]dvojboj!$A$6:$M$125,5,FALSE)</f>
        <v>3</v>
      </c>
      <c r="D8" s="7" t="str">
        <f>VLOOKUP(A8,[2]dvojboj!$A$6:$M$125,7,FALSE)</f>
        <v/>
      </c>
      <c r="E8" s="7">
        <f>VLOOKUP(A8,[2]dvojboj!$A$6:$M$125,8,FALSE)</f>
        <v>107</v>
      </c>
      <c r="F8" s="7" t="str">
        <f>VLOOKUP(A8,[2]dvojboj!$A$6:$M$125,9,FALSE)</f>
        <v>Pavel KRPEC</v>
      </c>
      <c r="G8" s="7" t="str">
        <f>VLOOKUP(A8,[2]dvojboj!$A$6:$M$125,10,FALSE)</f>
        <v>Ostrava</v>
      </c>
      <c r="H8" s="8">
        <f>VLOOKUP(A8,[2]dvojboj!$A$6:$M$125,11,FALSE)</f>
        <v>16.579999999999998</v>
      </c>
      <c r="I8" s="8">
        <f>VLOOKUP(A8,[2]dvojboj!$A$6:$M$125,12,FALSE)</f>
        <v>15.13</v>
      </c>
      <c r="J8" s="8">
        <f>VLOOKUP(A8,[2]dvojboj!$A$6:$M$125,13,FALSE)</f>
        <v>31.71</v>
      </c>
    </row>
    <row r="9" spans="1:12">
      <c r="A9">
        <v>4</v>
      </c>
      <c r="B9" s="7">
        <f>VLOOKUP(A9,[2]dvojboj!$A$6:$M$125,3,FALSE)</f>
        <v>4</v>
      </c>
      <c r="C9" s="7">
        <f>VLOOKUP(A9,[2]dvojboj!$A$6:$M$125,5,FALSE)</f>
        <v>4</v>
      </c>
      <c r="D9" s="7" t="str">
        <f>VLOOKUP(A9,[2]dvojboj!$A$6:$M$125,7,FALSE)</f>
        <v/>
      </c>
      <c r="E9" s="7">
        <f>VLOOKUP(A9,[2]dvojboj!$A$6:$M$125,8,FALSE)</f>
        <v>103</v>
      </c>
      <c r="F9" s="7" t="str">
        <f>VLOOKUP(A9,[2]dvojboj!$A$6:$M$125,9,FALSE)</f>
        <v>Adam HRBÁČ</v>
      </c>
      <c r="G9" s="7" t="str">
        <f>VLOOKUP(A9,[2]dvojboj!$A$6:$M$125,10,FALSE)</f>
        <v>Ostrava</v>
      </c>
      <c r="H9" s="8">
        <f>VLOOKUP(A9,[2]dvojboj!$A$6:$M$125,11,FALSE)</f>
        <v>17.5</v>
      </c>
      <c r="I9" s="8">
        <f>VLOOKUP(A9,[2]dvojboj!$A$6:$M$125,12,FALSE)</f>
        <v>14.31</v>
      </c>
      <c r="J9" s="8">
        <f>VLOOKUP(A9,[2]dvojboj!$A$6:$M$125,13,FALSE)</f>
        <v>31.810000000000002</v>
      </c>
    </row>
    <row r="10" spans="1:12">
      <c r="A10">
        <v>5</v>
      </c>
      <c r="B10" s="7">
        <f>VLOOKUP(A10,[2]dvojboj!$A$6:$M$125,3,FALSE)</f>
        <v>5</v>
      </c>
      <c r="C10" s="7">
        <f>VLOOKUP(A10,[2]dvojboj!$A$6:$M$125,5,FALSE)</f>
        <v>5</v>
      </c>
      <c r="D10" s="7" t="str">
        <f>VLOOKUP(A10,[2]dvojboj!$A$6:$M$125,7,FALSE)</f>
        <v/>
      </c>
      <c r="E10" s="7">
        <f>VLOOKUP(A10,[2]dvojboj!$A$6:$M$125,8,FALSE)</f>
        <v>106</v>
      </c>
      <c r="F10" s="7" t="str">
        <f>VLOOKUP(A10,[2]dvojboj!$A$6:$M$125,9,FALSE)</f>
        <v>František KUNOVSKÝ</v>
      </c>
      <c r="G10" s="7" t="str">
        <f>VLOOKUP(A10,[2]dvojboj!$A$6:$M$125,10,FALSE)</f>
        <v>Ostrava</v>
      </c>
      <c r="H10" s="8">
        <f>VLOOKUP(A10,[2]dvojboj!$A$6:$M$125,11,FALSE)</f>
        <v>16.53</v>
      </c>
      <c r="I10" s="8">
        <f>VLOOKUP(A10,[2]dvojboj!$A$6:$M$125,12,FALSE)</f>
        <v>15.34</v>
      </c>
      <c r="J10" s="8">
        <f>VLOOKUP(A10,[2]dvojboj!$A$6:$M$125,13,FALSE)</f>
        <v>31.87</v>
      </c>
    </row>
    <row r="11" spans="1:12">
      <c r="A11">
        <v>6</v>
      </c>
      <c r="B11" s="108">
        <f>VLOOKUP(A11,[2]dvojboj!$A$6:$M$125,3,FALSE)</f>
        <v>6</v>
      </c>
      <c r="C11" s="108">
        <f>VLOOKUP(A11,[2]dvojboj!$A$6:$M$125,5,FALSE)</f>
        <v>6</v>
      </c>
      <c r="D11" s="108" t="str">
        <f>VLOOKUP(A11,[2]dvojboj!$A$6:$M$125,7,FALSE)</f>
        <v/>
      </c>
      <c r="E11" s="108">
        <f>VLOOKUP(A11,[2]dvojboj!$A$6:$M$125,8,FALSE)</f>
        <v>5</v>
      </c>
      <c r="F11" s="108" t="str">
        <f>VLOOKUP(A11,[2]dvojboj!$A$6:$M$125,9,FALSE)</f>
        <v>Jiří MOTYKA</v>
      </c>
      <c r="G11" s="108" t="str">
        <f>VLOOKUP(A11,[2]dvojboj!$A$6:$M$125,10,FALSE)</f>
        <v>Karviná</v>
      </c>
      <c r="H11" s="109">
        <f>VLOOKUP(A11,[2]dvojboj!$A$6:$M$125,11,FALSE)</f>
        <v>17.239999999999998</v>
      </c>
      <c r="I11" s="109">
        <f>VLOOKUP(A11,[2]dvojboj!$A$6:$M$125,12,FALSE)</f>
        <v>14.83</v>
      </c>
      <c r="J11" s="109">
        <f>VLOOKUP(A11,[2]dvojboj!$A$6:$M$125,13,FALSE)</f>
        <v>32.07</v>
      </c>
    </row>
    <row r="12" spans="1:12">
      <c r="A12">
        <v>7</v>
      </c>
      <c r="B12" s="7">
        <f>VLOOKUP(A12,[2]dvojboj!$A$6:$M$125,3,FALSE)</f>
        <v>7</v>
      </c>
      <c r="C12" s="7" t="str">
        <f>VLOOKUP(A12,[2]dvojboj!$A$6:$M$125,5,FALSE)</f>
        <v/>
      </c>
      <c r="D12" s="7">
        <f>VLOOKUP(A12,[2]dvojboj!$A$6:$M$125,7,FALSE)</f>
        <v>1</v>
      </c>
      <c r="E12" s="7">
        <f>VLOOKUP(A12,[2]dvojboj!$A$6:$M$125,8,FALSE)</f>
        <v>35</v>
      </c>
      <c r="F12" s="7" t="str">
        <f>VLOOKUP(A12,[2]dvojboj!$A$6:$M$125,9,FALSE)</f>
        <v>Jaroslav ŽITNÝ</v>
      </c>
      <c r="G12" s="7" t="str">
        <f>VLOOKUP(A12,[2]dvojboj!$A$6:$M$125,10,FALSE)</f>
        <v>Olomouc</v>
      </c>
      <c r="H12" s="8">
        <f>VLOOKUP(A12,[2]dvojboj!$A$6:$M$125,11,FALSE)</f>
        <v>17.36</v>
      </c>
      <c r="I12" s="8">
        <f>VLOOKUP(A12,[2]dvojboj!$A$6:$M$125,12,FALSE)</f>
        <v>14.99</v>
      </c>
      <c r="J12" s="8">
        <f>VLOOKUP(A12,[2]dvojboj!$A$6:$M$125,13,FALSE)</f>
        <v>32.35</v>
      </c>
    </row>
    <row r="13" spans="1:12">
      <c r="A13">
        <v>8</v>
      </c>
      <c r="B13" s="108">
        <f>VLOOKUP(A13,[2]dvojboj!$A$6:$M$125,3,FALSE)</f>
        <v>8</v>
      </c>
      <c r="C13" s="108">
        <f>VLOOKUP(A13,[2]dvojboj!$A$6:$M$125,5,FALSE)</f>
        <v>7</v>
      </c>
      <c r="D13" s="108" t="str">
        <f>VLOOKUP(A13,[2]dvojboj!$A$6:$M$125,7,FALSE)</f>
        <v/>
      </c>
      <c r="E13" s="108">
        <f>VLOOKUP(A13,[2]dvojboj!$A$6:$M$125,8,FALSE)</f>
        <v>6</v>
      </c>
      <c r="F13" s="108" t="str">
        <f>VLOOKUP(A13,[2]dvojboj!$A$6:$M$125,9,FALSE)</f>
        <v>Jakub GRYČ</v>
      </c>
      <c r="G13" s="108" t="str">
        <f>VLOOKUP(A13,[2]dvojboj!$A$6:$M$125,10,FALSE)</f>
        <v>Karviná</v>
      </c>
      <c r="H13" s="109">
        <f>VLOOKUP(A13,[2]dvojboj!$A$6:$M$125,11,FALSE)</f>
        <v>17.23</v>
      </c>
      <c r="I13" s="109">
        <f>VLOOKUP(A13,[2]dvojboj!$A$6:$M$125,12,FALSE)</f>
        <v>15.24</v>
      </c>
      <c r="J13" s="109">
        <f>VLOOKUP(A13,[2]dvojboj!$A$6:$M$125,13,FALSE)</f>
        <v>32.47</v>
      </c>
    </row>
    <row r="14" spans="1:12">
      <c r="A14">
        <v>9</v>
      </c>
      <c r="B14" s="108">
        <f>VLOOKUP(A14,[2]dvojboj!$A$6:$M$125,3,FALSE)</f>
        <v>9</v>
      </c>
      <c r="C14" s="108">
        <f>VLOOKUP(A14,[2]dvojboj!$A$6:$M$125,5,FALSE)</f>
        <v>8</v>
      </c>
      <c r="D14" s="108" t="str">
        <f>VLOOKUP(A14,[2]dvojboj!$A$6:$M$125,7,FALSE)</f>
        <v/>
      </c>
      <c r="E14" s="108">
        <f>VLOOKUP(A14,[2]dvojboj!$A$6:$M$125,8,FALSE)</f>
        <v>3</v>
      </c>
      <c r="F14" s="108" t="str">
        <f>VLOOKUP(A14,[2]dvojboj!$A$6:$M$125,9,FALSE)</f>
        <v>Šimon KUDRNA</v>
      </c>
      <c r="G14" s="108" t="str">
        <f>VLOOKUP(A14,[2]dvojboj!$A$6:$M$125,10,FALSE)</f>
        <v>Karviná</v>
      </c>
      <c r="H14" s="109">
        <f>VLOOKUP(A14,[2]dvojboj!$A$6:$M$125,11,FALSE)</f>
        <v>17.11</v>
      </c>
      <c r="I14" s="109">
        <f>VLOOKUP(A14,[2]dvojboj!$A$6:$M$125,12,FALSE)</f>
        <v>15.63</v>
      </c>
      <c r="J14" s="109">
        <f>VLOOKUP(A14,[2]dvojboj!$A$6:$M$125,13,FALSE)</f>
        <v>32.74</v>
      </c>
    </row>
    <row r="15" spans="1:12">
      <c r="A15">
        <v>10</v>
      </c>
      <c r="B15" s="7">
        <f>VLOOKUP(A15,[2]dvojboj!$A$6:$M$125,3,FALSE)</f>
        <v>10</v>
      </c>
      <c r="C15" s="7" t="str">
        <f>VLOOKUP(A15,[2]dvojboj!$A$6:$M$125,5,FALSE)</f>
        <v/>
      </c>
      <c r="D15" s="7">
        <f>VLOOKUP(A15,[2]dvojboj!$A$6:$M$125,7,FALSE)</f>
        <v>2</v>
      </c>
      <c r="E15" s="7">
        <f>VLOOKUP(A15,[2]dvojboj!$A$6:$M$125,8,FALSE)</f>
        <v>54</v>
      </c>
      <c r="F15" s="7" t="str">
        <f>VLOOKUP(A15,[2]dvojboj!$A$6:$M$125,9,FALSE)</f>
        <v>Václav BLAŽEK</v>
      </c>
      <c r="G15" s="7" t="str">
        <f>VLOOKUP(A15,[2]dvojboj!$A$6:$M$125,10,FALSE)</f>
        <v>Přerov</v>
      </c>
      <c r="H15" s="8">
        <f>VLOOKUP(A15,[2]dvojboj!$A$6:$M$125,11,FALSE)</f>
        <v>17.22</v>
      </c>
      <c r="I15" s="8">
        <f>VLOOKUP(A15,[2]dvojboj!$A$6:$M$125,12,FALSE)</f>
        <v>16.55</v>
      </c>
      <c r="J15" s="8">
        <f>VLOOKUP(A15,[2]dvojboj!$A$6:$M$125,13,FALSE)</f>
        <v>33.769999999999996</v>
      </c>
    </row>
    <row r="16" spans="1:12">
      <c r="A16">
        <v>11</v>
      </c>
      <c r="B16" s="7">
        <f>VLOOKUP(A16,[2]dvojboj!$A$6:$M$125,3,FALSE)</f>
        <v>11</v>
      </c>
      <c r="C16" s="7" t="str">
        <f>VLOOKUP(A16,[2]dvojboj!$A$6:$M$125,5,FALSE)</f>
        <v/>
      </c>
      <c r="D16" s="7">
        <f>VLOOKUP(A16,[2]dvojboj!$A$6:$M$125,7,FALSE)</f>
        <v>3</v>
      </c>
      <c r="E16" s="7">
        <f>VLOOKUP(A16,[2]dvojboj!$A$6:$M$125,8,FALSE)</f>
        <v>95</v>
      </c>
      <c r="F16" s="7" t="str">
        <f>VLOOKUP(A16,[2]dvojboj!$A$6:$M$125,9,FALSE)</f>
        <v>Jan ŠINDELKA</v>
      </c>
      <c r="G16" s="7" t="str">
        <f>VLOOKUP(A16,[2]dvojboj!$A$6:$M$125,10,FALSE)</f>
        <v>Prostějov</v>
      </c>
      <c r="H16" s="8">
        <f>VLOOKUP(A16,[2]dvojboj!$A$6:$M$125,11,FALSE)</f>
        <v>17.510000000000002</v>
      </c>
      <c r="I16" s="8">
        <f>VLOOKUP(A16,[2]dvojboj!$A$6:$M$125,12,FALSE)</f>
        <v>16.59</v>
      </c>
      <c r="J16" s="8">
        <f>VLOOKUP(A16,[2]dvojboj!$A$6:$M$125,13,FALSE)</f>
        <v>34.1</v>
      </c>
    </row>
    <row r="17" spans="1:10">
      <c r="A17">
        <v>12</v>
      </c>
      <c r="B17" s="7">
        <f>VLOOKUP(A17,[2]dvojboj!$A$6:$M$125,3,FALSE)</f>
        <v>12</v>
      </c>
      <c r="C17" s="7" t="str">
        <f>VLOOKUP(A17,[2]dvojboj!$A$6:$M$125,5,FALSE)</f>
        <v/>
      </c>
      <c r="D17" s="7" t="str">
        <f>VLOOKUP(A17,[2]dvojboj!$A$6:$M$125,7,FALSE)</f>
        <v xml:space="preserve"> </v>
      </c>
      <c r="E17" s="7">
        <f>VLOOKUP(A17,[2]dvojboj!$A$6:$M$125,8,FALSE)</f>
        <v>111</v>
      </c>
      <c r="F17" s="7" t="str">
        <f>VLOOKUP(A17,[2]dvojboj!$A$6:$M$125,9,FALSE)</f>
        <v>Ionuţ Dumitru STOICIU</v>
      </c>
      <c r="G17" s="7" t="str">
        <f>VLOOKUP(A17,[2]dvojboj!$A$6:$M$125,10,FALSE)</f>
        <v>Călărași</v>
      </c>
      <c r="H17" s="8">
        <f>VLOOKUP(A17,[2]dvojboj!$A$6:$M$125,11,FALSE)</f>
        <v>18.54</v>
      </c>
      <c r="I17" s="8">
        <f>VLOOKUP(A17,[2]dvojboj!$A$6:$M$125,12,FALSE)</f>
        <v>15.61</v>
      </c>
      <c r="J17" s="8">
        <f>VLOOKUP(A17,[2]dvojboj!$A$6:$M$125,13,FALSE)</f>
        <v>34.15</v>
      </c>
    </row>
    <row r="18" spans="1:10">
      <c r="A18">
        <v>13</v>
      </c>
      <c r="B18" s="7">
        <f>VLOOKUP(A18,[2]dvojboj!$A$6:$M$125,3,FALSE)</f>
        <v>13</v>
      </c>
      <c r="C18" s="7">
        <f>VLOOKUP(A18,[2]dvojboj!$A$6:$M$125,5,FALSE)</f>
        <v>9</v>
      </c>
      <c r="D18" s="7" t="str">
        <f>VLOOKUP(A18,[2]dvojboj!$A$6:$M$125,7,FALSE)</f>
        <v/>
      </c>
      <c r="E18" s="7">
        <f>VLOOKUP(A18,[2]dvojboj!$A$6:$M$125,8,FALSE)</f>
        <v>104</v>
      </c>
      <c r="F18" s="7" t="str">
        <f>VLOOKUP(A18,[2]dvojboj!$A$6:$M$125,9,FALSE)</f>
        <v>Libor MROZOWSKI</v>
      </c>
      <c r="G18" s="7" t="str">
        <f>VLOOKUP(A18,[2]dvojboj!$A$6:$M$125,10,FALSE)</f>
        <v>Ostrava</v>
      </c>
      <c r="H18" s="8">
        <f>VLOOKUP(A18,[2]dvojboj!$A$6:$M$125,11,FALSE)</f>
        <v>17.309999999999999</v>
      </c>
      <c r="I18" s="8">
        <f>VLOOKUP(A18,[2]dvojboj!$A$6:$M$125,12,FALSE)</f>
        <v>16.98</v>
      </c>
      <c r="J18" s="8">
        <f>VLOOKUP(A18,[2]dvojboj!$A$6:$M$125,13,FALSE)</f>
        <v>34.29</v>
      </c>
    </row>
    <row r="19" spans="1:10">
      <c r="A19">
        <v>14</v>
      </c>
      <c r="B19" s="7">
        <f>VLOOKUP(A19,[2]dvojboj!$A$6:$M$125,3,FALSE)</f>
        <v>14</v>
      </c>
      <c r="C19" s="7" t="str">
        <f>VLOOKUP(A19,[2]dvojboj!$A$6:$M$125,5,FALSE)</f>
        <v/>
      </c>
      <c r="D19" s="7">
        <f>VLOOKUP(A19,[2]dvojboj!$A$6:$M$125,7,FALSE)</f>
        <v>4</v>
      </c>
      <c r="E19" s="7">
        <f>VLOOKUP(A19,[2]dvojboj!$A$6:$M$125,8,FALSE)</f>
        <v>52</v>
      </c>
      <c r="F19" s="7" t="str">
        <f>VLOOKUP(A19,[2]dvojboj!$A$6:$M$125,9,FALSE)</f>
        <v>Jan KLIMECKÝ</v>
      </c>
      <c r="G19" s="7" t="str">
        <f>VLOOKUP(A19,[2]dvojboj!$A$6:$M$125,10,FALSE)</f>
        <v>Přerov</v>
      </c>
      <c r="H19" s="8">
        <f>VLOOKUP(A19,[2]dvojboj!$A$6:$M$125,11,FALSE)</f>
        <v>18.11</v>
      </c>
      <c r="I19" s="8">
        <f>VLOOKUP(A19,[2]dvojboj!$A$6:$M$125,12,FALSE)</f>
        <v>16.96</v>
      </c>
      <c r="J19" s="8">
        <f>VLOOKUP(A19,[2]dvojboj!$A$6:$M$125,13,FALSE)</f>
        <v>35.07</v>
      </c>
    </row>
    <row r="20" spans="1:10">
      <c r="A20">
        <v>15</v>
      </c>
      <c r="B20" s="108">
        <f>VLOOKUP(A20,[2]dvojboj!$A$6:$M$125,3,FALSE)</f>
        <v>15</v>
      </c>
      <c r="C20" s="108">
        <f>VLOOKUP(A20,[2]dvojboj!$A$6:$M$125,5,FALSE)</f>
        <v>10</v>
      </c>
      <c r="D20" s="108" t="str">
        <f>VLOOKUP(A20,[2]dvojboj!$A$6:$M$125,7,FALSE)</f>
        <v/>
      </c>
      <c r="E20" s="108">
        <f>VLOOKUP(A20,[2]dvojboj!$A$6:$M$125,8,FALSE)</f>
        <v>1</v>
      </c>
      <c r="F20" s="108" t="str">
        <f>VLOOKUP(A20,[2]dvojboj!$A$6:$M$125,9,FALSE)</f>
        <v>David SIKORA</v>
      </c>
      <c r="G20" s="108" t="str">
        <f>VLOOKUP(A20,[2]dvojboj!$A$6:$M$125,10,FALSE)</f>
        <v>Karviná</v>
      </c>
      <c r="H20" s="109">
        <f>VLOOKUP(A20,[2]dvojboj!$A$6:$M$125,11,FALSE)</f>
        <v>18.98</v>
      </c>
      <c r="I20" s="109">
        <f>VLOOKUP(A20,[2]dvojboj!$A$6:$M$125,12,FALSE)</f>
        <v>16.170000000000002</v>
      </c>
      <c r="J20" s="109">
        <f>VLOOKUP(A20,[2]dvojboj!$A$6:$M$125,13,FALSE)</f>
        <v>35.150000000000006</v>
      </c>
    </row>
    <row r="21" spans="1:10">
      <c r="A21">
        <v>16</v>
      </c>
      <c r="B21" s="7">
        <f>VLOOKUP(A21,[2]dvojboj!$A$6:$M$125,3,FALSE)</f>
        <v>16</v>
      </c>
      <c r="C21" s="7" t="str">
        <f>VLOOKUP(A21,[2]dvojboj!$A$6:$M$125,5,FALSE)</f>
        <v/>
      </c>
      <c r="D21" s="7">
        <f>VLOOKUP(A21,[2]dvojboj!$A$6:$M$125,7,FALSE)</f>
        <v>5</v>
      </c>
      <c r="E21" s="7">
        <f>VLOOKUP(A21,[2]dvojboj!$A$6:$M$125,8,FALSE)</f>
        <v>55</v>
      </c>
      <c r="F21" s="7" t="str">
        <f>VLOOKUP(A21,[2]dvojboj!$A$6:$M$125,9,FALSE)</f>
        <v>Josef BUCHTA</v>
      </c>
      <c r="G21" s="7" t="str">
        <f>VLOOKUP(A21,[2]dvojboj!$A$6:$M$125,10,FALSE)</f>
        <v>Přerov</v>
      </c>
      <c r="H21" s="8">
        <f>VLOOKUP(A21,[2]dvojboj!$A$6:$M$125,11,FALSE)</f>
        <v>17.440000000000001</v>
      </c>
      <c r="I21" s="8">
        <f>VLOOKUP(A21,[2]dvojboj!$A$6:$M$125,12,FALSE)</f>
        <v>17.86</v>
      </c>
      <c r="J21" s="8">
        <f>VLOOKUP(A21,[2]dvojboj!$A$6:$M$125,13,FALSE)</f>
        <v>35.299999999999997</v>
      </c>
    </row>
    <row r="22" spans="1:10">
      <c r="A22">
        <v>17</v>
      </c>
      <c r="B22" s="108">
        <f>VLOOKUP(A22,[2]dvojboj!$A$6:$M$125,3,FALSE)</f>
        <v>17</v>
      </c>
      <c r="C22" s="108">
        <f>VLOOKUP(A22,[2]dvojboj!$A$6:$M$125,5,FALSE)</f>
        <v>11</v>
      </c>
      <c r="D22" s="108" t="str">
        <f>VLOOKUP(A22,[2]dvojboj!$A$6:$M$125,7,FALSE)</f>
        <v/>
      </c>
      <c r="E22" s="108">
        <f>VLOOKUP(A22,[2]dvojboj!$A$6:$M$125,8,FALSE)</f>
        <v>7</v>
      </c>
      <c r="F22" s="108" t="str">
        <f>VLOOKUP(A22,[2]dvojboj!$A$6:$M$125,9,FALSE)</f>
        <v>Marcel DAL</v>
      </c>
      <c r="G22" s="108" t="str">
        <f>VLOOKUP(A22,[2]dvojboj!$A$6:$M$125,10,FALSE)</f>
        <v>Karviná</v>
      </c>
      <c r="H22" s="109">
        <f>VLOOKUP(A22,[2]dvojboj!$A$6:$M$125,11,FALSE)</f>
        <v>18.75</v>
      </c>
      <c r="I22" s="109">
        <f>VLOOKUP(A22,[2]dvojboj!$A$6:$M$125,12,FALSE)</f>
        <v>16.62</v>
      </c>
      <c r="J22" s="109">
        <f>VLOOKUP(A22,[2]dvojboj!$A$6:$M$125,13,FALSE)</f>
        <v>35.370000000000005</v>
      </c>
    </row>
    <row r="23" spans="1:10">
      <c r="A23">
        <v>18</v>
      </c>
      <c r="B23" s="108">
        <f>VLOOKUP(A23,[2]dvojboj!$A$6:$M$125,3,FALSE)</f>
        <v>18</v>
      </c>
      <c r="C23" s="108">
        <f>VLOOKUP(A23,[2]dvojboj!$A$6:$M$125,5,FALSE)</f>
        <v>12</v>
      </c>
      <c r="D23" s="108" t="str">
        <f>VLOOKUP(A23,[2]dvojboj!$A$6:$M$125,7,FALSE)</f>
        <v/>
      </c>
      <c r="E23" s="108">
        <f>VLOOKUP(A23,[2]dvojboj!$A$6:$M$125,8,FALSE)</f>
        <v>10</v>
      </c>
      <c r="F23" s="108" t="str">
        <f>VLOOKUP(A23,[2]dvojboj!$A$6:$M$125,9,FALSE)</f>
        <v>Jan VYVIAL</v>
      </c>
      <c r="G23" s="108" t="str">
        <f>VLOOKUP(A23,[2]dvojboj!$A$6:$M$125,10,FALSE)</f>
        <v>Karviná</v>
      </c>
      <c r="H23" s="109">
        <f>VLOOKUP(A23,[2]dvojboj!$A$6:$M$125,11,FALSE)</f>
        <v>16.850000000000001</v>
      </c>
      <c r="I23" s="109">
        <f>VLOOKUP(A23,[2]dvojboj!$A$6:$M$125,12,FALSE)</f>
        <v>18.63</v>
      </c>
      <c r="J23" s="109">
        <f>VLOOKUP(A23,[2]dvojboj!$A$6:$M$125,13,FALSE)</f>
        <v>35.480000000000004</v>
      </c>
    </row>
    <row r="24" spans="1:10">
      <c r="A24">
        <v>19</v>
      </c>
      <c r="B24" s="7">
        <f>VLOOKUP(A24,[2]dvojboj!$A$6:$M$125,3,FALSE)</f>
        <v>19</v>
      </c>
      <c r="C24" s="7" t="str">
        <f>VLOOKUP(A24,[2]dvojboj!$A$6:$M$125,5,FALSE)</f>
        <v/>
      </c>
      <c r="D24" s="7">
        <f>VLOOKUP(A24,[2]dvojboj!$A$6:$M$125,7,FALSE)</f>
        <v>6</v>
      </c>
      <c r="E24" s="7">
        <f>VLOOKUP(A24,[2]dvojboj!$A$6:$M$125,8,FALSE)</f>
        <v>34</v>
      </c>
      <c r="F24" s="7" t="str">
        <f>VLOOKUP(A24,[2]dvojboj!$A$6:$M$125,9,FALSE)</f>
        <v>Zbyněk HRADIL</v>
      </c>
      <c r="G24" s="7" t="str">
        <f>VLOOKUP(A24,[2]dvojboj!$A$6:$M$125,10,FALSE)</f>
        <v>Olomouc</v>
      </c>
      <c r="H24" s="8">
        <f>VLOOKUP(A24,[2]dvojboj!$A$6:$M$125,11,FALSE)</f>
        <v>19.71</v>
      </c>
      <c r="I24" s="8">
        <f>VLOOKUP(A24,[2]dvojboj!$A$6:$M$125,12,FALSE)</f>
        <v>15.82</v>
      </c>
      <c r="J24" s="8">
        <f>VLOOKUP(A24,[2]dvojboj!$A$6:$M$125,13,FALSE)</f>
        <v>35.53</v>
      </c>
    </row>
    <row r="25" spans="1:10">
      <c r="A25">
        <v>20</v>
      </c>
      <c r="B25" s="7">
        <f>VLOOKUP(A25,[2]dvojboj!$A$6:$M$125,3,FALSE)</f>
        <v>20</v>
      </c>
      <c r="C25" s="7" t="str">
        <f>VLOOKUP(A25,[2]dvojboj!$A$6:$M$125,5,FALSE)</f>
        <v/>
      </c>
      <c r="D25" s="7">
        <f>VLOOKUP(A25,[2]dvojboj!$A$6:$M$125,7,FALSE)</f>
        <v>7</v>
      </c>
      <c r="E25" s="7">
        <f>VLOOKUP(A25,[2]dvojboj!$A$6:$M$125,8,FALSE)</f>
        <v>56</v>
      </c>
      <c r="F25" s="7" t="str">
        <f>VLOOKUP(A25,[2]dvojboj!$A$6:$M$125,9,FALSE)</f>
        <v>Marek BIA</v>
      </c>
      <c r="G25" s="7" t="str">
        <f>VLOOKUP(A25,[2]dvojboj!$A$6:$M$125,10,FALSE)</f>
        <v>Přerov</v>
      </c>
      <c r="H25" s="8">
        <f>VLOOKUP(A25,[2]dvojboj!$A$6:$M$125,11,FALSE)</f>
        <v>19.96</v>
      </c>
      <c r="I25" s="8">
        <f>VLOOKUP(A25,[2]dvojboj!$A$6:$M$125,12,FALSE)</f>
        <v>15.87</v>
      </c>
      <c r="J25" s="8">
        <f>VLOOKUP(A25,[2]dvojboj!$A$6:$M$125,13,FALSE)</f>
        <v>35.83</v>
      </c>
    </row>
    <row r="26" spans="1:10">
      <c r="A26">
        <v>21</v>
      </c>
      <c r="B26" s="7">
        <f>VLOOKUP(A26,[2]dvojboj!$A$6:$M$125,3,FALSE)</f>
        <v>21</v>
      </c>
      <c r="C26" s="7" t="str">
        <f>VLOOKUP(A26,[2]dvojboj!$A$6:$M$125,5,FALSE)</f>
        <v/>
      </c>
      <c r="D26" s="7">
        <f>VLOOKUP(A26,[2]dvojboj!$A$6:$M$125,7,FALSE)</f>
        <v>8</v>
      </c>
      <c r="E26" s="7">
        <f>VLOOKUP(A26,[2]dvojboj!$A$6:$M$125,8,FALSE)</f>
        <v>40</v>
      </c>
      <c r="F26" s="7" t="str">
        <f>VLOOKUP(A26,[2]dvojboj!$A$6:$M$125,9,FALSE)</f>
        <v>Jiří MAREŠ</v>
      </c>
      <c r="G26" s="7" t="str">
        <f>VLOOKUP(A26,[2]dvojboj!$A$6:$M$125,10,FALSE)</f>
        <v>Olomouc</v>
      </c>
      <c r="H26" s="8">
        <f>VLOOKUP(A26,[2]dvojboj!$A$6:$M$125,11,FALSE)</f>
        <v>17.899999999999999</v>
      </c>
      <c r="I26" s="8">
        <f>VLOOKUP(A26,[2]dvojboj!$A$6:$M$125,12,FALSE)</f>
        <v>18.260000000000002</v>
      </c>
      <c r="J26" s="8">
        <f>VLOOKUP(A26,[2]dvojboj!$A$6:$M$125,13,FALSE)</f>
        <v>36.159999999999997</v>
      </c>
    </row>
    <row r="27" spans="1:10">
      <c r="A27">
        <v>22</v>
      </c>
      <c r="B27" s="7">
        <f>VLOOKUP(A27,[2]dvojboj!$A$6:$M$125,3,FALSE)</f>
        <v>22</v>
      </c>
      <c r="C27" s="7" t="str">
        <f>VLOOKUP(A27,[2]dvojboj!$A$6:$M$125,5,FALSE)</f>
        <v/>
      </c>
      <c r="D27" s="7">
        <f>VLOOKUP(A27,[2]dvojboj!$A$6:$M$125,7,FALSE)</f>
        <v>9</v>
      </c>
      <c r="E27" s="7">
        <f>VLOOKUP(A27,[2]dvojboj!$A$6:$M$125,8,FALSE)</f>
        <v>57</v>
      </c>
      <c r="F27" s="7" t="str">
        <f>VLOOKUP(A27,[2]dvojboj!$A$6:$M$125,9,FALSE)</f>
        <v>Pavel BERNHAUER</v>
      </c>
      <c r="G27" s="7" t="str">
        <f>VLOOKUP(A27,[2]dvojboj!$A$6:$M$125,10,FALSE)</f>
        <v>Přerov</v>
      </c>
      <c r="H27" s="8">
        <f>VLOOKUP(A27,[2]dvojboj!$A$6:$M$125,11,FALSE)</f>
        <v>18.64</v>
      </c>
      <c r="I27" s="8">
        <f>VLOOKUP(A27,[2]dvojboj!$A$6:$M$125,12,FALSE)</f>
        <v>18.27</v>
      </c>
      <c r="J27" s="8">
        <f>VLOOKUP(A27,[2]dvojboj!$A$6:$M$125,13,FALSE)</f>
        <v>36.909999999999997</v>
      </c>
    </row>
    <row r="28" spans="1:10">
      <c r="A28">
        <v>23</v>
      </c>
      <c r="B28" s="7">
        <f>VLOOKUP(A28,[2]dvojboj!$A$6:$M$125,3,FALSE)</f>
        <v>23</v>
      </c>
      <c r="C28" s="7" t="str">
        <f>VLOOKUP(A28,[2]dvojboj!$A$6:$M$125,5,FALSE)</f>
        <v/>
      </c>
      <c r="D28" s="7">
        <f>VLOOKUP(A28,[2]dvojboj!$A$6:$M$125,7,FALSE)</f>
        <v>10</v>
      </c>
      <c r="E28" s="7">
        <f>VLOOKUP(A28,[2]dvojboj!$A$6:$M$125,8,FALSE)</f>
        <v>60</v>
      </c>
      <c r="F28" s="7" t="str">
        <f>VLOOKUP(A28,[2]dvojboj!$A$6:$M$125,9,FALSE)</f>
        <v>Ladislav PATRMAN</v>
      </c>
      <c r="G28" s="7" t="str">
        <f>VLOOKUP(A28,[2]dvojboj!$A$6:$M$125,10,FALSE)</f>
        <v>Přerov</v>
      </c>
      <c r="H28" s="8">
        <f>VLOOKUP(A28,[2]dvojboj!$A$6:$M$125,11,FALSE)</f>
        <v>19.37</v>
      </c>
      <c r="I28" s="8">
        <f>VLOOKUP(A28,[2]dvojboj!$A$6:$M$125,12,FALSE)</f>
        <v>17.760000000000002</v>
      </c>
      <c r="J28" s="8">
        <f>VLOOKUP(A28,[2]dvojboj!$A$6:$M$125,13,FALSE)</f>
        <v>37.130000000000003</v>
      </c>
    </row>
    <row r="29" spans="1:10">
      <c r="A29">
        <v>24</v>
      </c>
      <c r="B29" s="7">
        <f>VLOOKUP(A29,[2]dvojboj!$A$6:$M$125,3,FALSE)</f>
        <v>24</v>
      </c>
      <c r="C29" s="7" t="str">
        <f>VLOOKUP(A29,[2]dvojboj!$A$6:$M$125,5,FALSE)</f>
        <v/>
      </c>
      <c r="D29" s="7" t="str">
        <f>VLOOKUP(A29,[2]dvojboj!$A$6:$M$125,7,FALSE)</f>
        <v xml:space="preserve"> </v>
      </c>
      <c r="E29" s="7">
        <f>VLOOKUP(A29,[2]dvojboj!$A$6:$M$125,8,FALSE)</f>
        <v>114</v>
      </c>
      <c r="F29" s="7" t="str">
        <f>VLOOKUP(A29,[2]dvojboj!$A$6:$M$125,9,FALSE)</f>
        <v>Nicolae Petrut SERBAN</v>
      </c>
      <c r="G29" s="7" t="str">
        <f>VLOOKUP(A29,[2]dvojboj!$A$6:$M$125,10,FALSE)</f>
        <v>Călărași</v>
      </c>
      <c r="H29" s="8">
        <f>VLOOKUP(A29,[2]dvojboj!$A$6:$M$125,11,FALSE)</f>
        <v>19.11</v>
      </c>
      <c r="I29" s="8">
        <f>VLOOKUP(A29,[2]dvojboj!$A$6:$M$125,12,FALSE)</f>
        <v>18.760000000000002</v>
      </c>
      <c r="J29" s="8">
        <f>VLOOKUP(A29,[2]dvojboj!$A$6:$M$125,13,FALSE)</f>
        <v>37.870000000000005</v>
      </c>
    </row>
    <row r="30" spans="1:10">
      <c r="A30">
        <v>25</v>
      </c>
      <c r="B30" s="7">
        <f>VLOOKUP(A30,[2]dvojboj!$A$6:$M$125,3,FALSE)</f>
        <v>25</v>
      </c>
      <c r="C30" s="7" t="str">
        <f>VLOOKUP(A30,[2]dvojboj!$A$6:$M$125,5,FALSE)</f>
        <v/>
      </c>
      <c r="D30" s="7" t="str">
        <f>VLOOKUP(A30,[2]dvojboj!$A$6:$M$125,7,FALSE)</f>
        <v xml:space="preserve"> </v>
      </c>
      <c r="E30" s="7">
        <f>VLOOKUP(A30,[2]dvojboj!$A$6:$M$125,8,FALSE)</f>
        <v>113</v>
      </c>
      <c r="F30" s="7" t="str">
        <f>VLOOKUP(A30,[2]dvojboj!$A$6:$M$125,9,FALSE)</f>
        <v>Georgian IONITA</v>
      </c>
      <c r="G30" s="7" t="str">
        <f>VLOOKUP(A30,[2]dvojboj!$A$6:$M$125,10,FALSE)</f>
        <v>Călărași</v>
      </c>
      <c r="H30" s="8">
        <f>VLOOKUP(A30,[2]dvojboj!$A$6:$M$125,11,FALSE)</f>
        <v>18.239999999999998</v>
      </c>
      <c r="I30" s="8">
        <f>VLOOKUP(A30,[2]dvojboj!$A$6:$M$125,12,FALSE)</f>
        <v>19.64</v>
      </c>
      <c r="J30" s="8">
        <f>VLOOKUP(A30,[2]dvojboj!$A$6:$M$125,13,FALSE)</f>
        <v>37.879999999999995</v>
      </c>
    </row>
    <row r="31" spans="1:10">
      <c r="A31">
        <v>26</v>
      </c>
      <c r="B31" s="7">
        <f>VLOOKUP(A31,[2]dvojboj!$A$6:$M$125,3,FALSE)</f>
        <v>26</v>
      </c>
      <c r="C31" s="7" t="str">
        <f>VLOOKUP(A31,[2]dvojboj!$A$6:$M$125,5,FALSE)</f>
        <v/>
      </c>
      <c r="D31" s="7">
        <f>VLOOKUP(A31,[2]dvojboj!$A$6:$M$125,7,FALSE)</f>
        <v>11</v>
      </c>
      <c r="E31" s="7">
        <f>VLOOKUP(A31,[2]dvojboj!$A$6:$M$125,8,FALSE)</f>
        <v>46</v>
      </c>
      <c r="F31" s="7" t="str">
        <f>VLOOKUP(A31,[2]dvojboj!$A$6:$M$125,9,FALSE)</f>
        <v>Jiří HRČEK</v>
      </c>
      <c r="G31" s="7" t="str">
        <f>VLOOKUP(A31,[2]dvojboj!$A$6:$M$125,10,FALSE)</f>
        <v>Frýdek-Místek</v>
      </c>
      <c r="H31" s="8">
        <f>VLOOKUP(A31,[2]dvojboj!$A$6:$M$125,11,FALSE)</f>
        <v>19.03</v>
      </c>
      <c r="I31" s="8">
        <f>VLOOKUP(A31,[2]dvojboj!$A$6:$M$125,12,FALSE)</f>
        <v>19.760000000000002</v>
      </c>
      <c r="J31" s="8">
        <f>VLOOKUP(A31,[2]dvojboj!$A$6:$M$125,13,FALSE)</f>
        <v>38.790000000000006</v>
      </c>
    </row>
    <row r="32" spans="1:10">
      <c r="A32">
        <v>27</v>
      </c>
      <c r="B32" s="7">
        <f>VLOOKUP(A32,[2]dvojboj!$A$6:$M$125,3,FALSE)</f>
        <v>27</v>
      </c>
      <c r="C32" s="7" t="str">
        <f>VLOOKUP(A32,[2]dvojboj!$A$6:$M$125,5,FALSE)</f>
        <v/>
      </c>
      <c r="D32" s="7">
        <f>VLOOKUP(A32,[2]dvojboj!$A$6:$M$125,7,FALSE)</f>
        <v>12</v>
      </c>
      <c r="E32" s="7">
        <f>VLOOKUP(A32,[2]dvojboj!$A$6:$M$125,8,FALSE)</f>
        <v>33</v>
      </c>
      <c r="F32" s="7" t="str">
        <f>VLOOKUP(A32,[2]dvojboj!$A$6:$M$125,9,FALSE)</f>
        <v>Jaroslav NAVRÁTIL</v>
      </c>
      <c r="G32" s="7" t="str">
        <f>VLOOKUP(A32,[2]dvojboj!$A$6:$M$125,10,FALSE)</f>
        <v>Olomouc</v>
      </c>
      <c r="H32" s="8">
        <f>VLOOKUP(A32,[2]dvojboj!$A$6:$M$125,11,FALSE)</f>
        <v>19.03</v>
      </c>
      <c r="I32" s="8">
        <f>VLOOKUP(A32,[2]dvojboj!$A$6:$M$125,12,FALSE)</f>
        <v>19.78</v>
      </c>
      <c r="J32" s="8">
        <f>VLOOKUP(A32,[2]dvojboj!$A$6:$M$125,13,FALSE)</f>
        <v>38.81</v>
      </c>
    </row>
    <row r="33" spans="1:10">
      <c r="A33">
        <v>28</v>
      </c>
      <c r="B33" s="7">
        <f>VLOOKUP(A33,[2]dvojboj!$A$6:$M$125,3,FALSE)</f>
        <v>28</v>
      </c>
      <c r="C33" s="7" t="str">
        <f>VLOOKUP(A33,[2]dvojboj!$A$6:$M$125,5,FALSE)</f>
        <v/>
      </c>
      <c r="D33" s="7">
        <f>VLOOKUP(A33,[2]dvojboj!$A$6:$M$125,7,FALSE)</f>
        <v>13</v>
      </c>
      <c r="E33" s="7">
        <f>VLOOKUP(A33,[2]dvojboj!$A$6:$M$125,8,FALSE)</f>
        <v>11</v>
      </c>
      <c r="F33" s="7" t="str">
        <f>VLOOKUP(A33,[2]dvojboj!$A$6:$M$125,9,FALSE)</f>
        <v>Jiří TOMÁŠEK</v>
      </c>
      <c r="G33" s="7" t="str">
        <f>VLOOKUP(A33,[2]dvojboj!$A$6:$M$125,10,FALSE)</f>
        <v>Šumperk</v>
      </c>
      <c r="H33" s="8">
        <f>VLOOKUP(A33,[2]dvojboj!$A$6:$M$125,11,FALSE)</f>
        <v>19.8</v>
      </c>
      <c r="I33" s="8">
        <f>VLOOKUP(A33,[2]dvojboj!$A$6:$M$125,12,FALSE)</f>
        <v>19.16</v>
      </c>
      <c r="J33" s="8">
        <f>VLOOKUP(A33,[2]dvojboj!$A$6:$M$125,13,FALSE)</f>
        <v>38.96</v>
      </c>
    </row>
    <row r="34" spans="1:10">
      <c r="A34">
        <v>29</v>
      </c>
      <c r="B34" s="7">
        <f>VLOOKUP(A34,[2]dvojboj!$A$6:$M$125,3,FALSE)</f>
        <v>29</v>
      </c>
      <c r="C34" s="7" t="str">
        <f>VLOOKUP(A34,[2]dvojboj!$A$6:$M$125,5,FALSE)</f>
        <v/>
      </c>
      <c r="D34" s="7">
        <f>VLOOKUP(A34,[2]dvojboj!$A$6:$M$125,7,FALSE)</f>
        <v>14</v>
      </c>
      <c r="E34" s="7">
        <f>VLOOKUP(A34,[2]dvojboj!$A$6:$M$125,8,FALSE)</f>
        <v>36</v>
      </c>
      <c r="F34" s="7" t="str">
        <f>VLOOKUP(A34,[2]dvojboj!$A$6:$M$125,9,FALSE)</f>
        <v>Jan NESVADBA</v>
      </c>
      <c r="G34" s="7" t="str">
        <f>VLOOKUP(A34,[2]dvojboj!$A$6:$M$125,10,FALSE)</f>
        <v>Olomouc</v>
      </c>
      <c r="H34" s="8">
        <f>VLOOKUP(A34,[2]dvojboj!$A$6:$M$125,11,FALSE)</f>
        <v>20.36</v>
      </c>
      <c r="I34" s="8">
        <f>VLOOKUP(A34,[2]dvojboj!$A$6:$M$125,12,FALSE)</f>
        <v>18.77</v>
      </c>
      <c r="J34" s="8">
        <f>VLOOKUP(A34,[2]dvojboj!$A$6:$M$125,13,FALSE)</f>
        <v>39.129999999999995</v>
      </c>
    </row>
    <row r="35" spans="1:10">
      <c r="A35">
        <v>30</v>
      </c>
      <c r="B35" s="7">
        <f>VLOOKUP(A35,[2]dvojboj!$A$6:$M$125,3,FALSE)</f>
        <v>30</v>
      </c>
      <c r="C35" s="7" t="str">
        <f>VLOOKUP(A35,[2]dvojboj!$A$6:$M$125,5,FALSE)</f>
        <v/>
      </c>
      <c r="D35" s="7" t="str">
        <f>VLOOKUP(A35,[2]dvojboj!$A$6:$M$125,7,FALSE)</f>
        <v xml:space="preserve"> </v>
      </c>
      <c r="E35" s="7">
        <f>VLOOKUP(A35,[2]dvojboj!$A$6:$M$125,8,FALSE)</f>
        <v>115</v>
      </c>
      <c r="F35" s="7" t="str">
        <f>VLOOKUP(A35,[2]dvojboj!$A$6:$M$125,9,FALSE)</f>
        <v>Marian VARBAN</v>
      </c>
      <c r="G35" s="7" t="str">
        <f>VLOOKUP(A35,[2]dvojboj!$A$6:$M$125,10,FALSE)</f>
        <v>Călărași</v>
      </c>
      <c r="H35" s="8">
        <f>VLOOKUP(A35,[2]dvojboj!$A$6:$M$125,11,FALSE)</f>
        <v>18.3</v>
      </c>
      <c r="I35" s="8">
        <f>VLOOKUP(A35,[2]dvojboj!$A$6:$M$125,12,FALSE)</f>
        <v>21.11</v>
      </c>
      <c r="J35" s="8">
        <f>VLOOKUP(A35,[2]dvojboj!$A$6:$M$125,13,FALSE)</f>
        <v>39.409999999999997</v>
      </c>
    </row>
    <row r="36" spans="1:10">
      <c r="A36">
        <v>31</v>
      </c>
      <c r="B36" s="7">
        <f>VLOOKUP(A36,[2]dvojboj!$A$6:$M$125,3,FALSE)</f>
        <v>31</v>
      </c>
      <c r="C36" s="7" t="str">
        <f>VLOOKUP(A36,[2]dvojboj!$A$6:$M$125,5,FALSE)</f>
        <v/>
      </c>
      <c r="D36" s="7">
        <f>VLOOKUP(A36,[2]dvojboj!$A$6:$M$125,7,FALSE)</f>
        <v>15</v>
      </c>
      <c r="E36" s="7">
        <f>VLOOKUP(A36,[2]dvojboj!$A$6:$M$125,8,FALSE)</f>
        <v>43</v>
      </c>
      <c r="F36" s="7" t="str">
        <f>VLOOKUP(A36,[2]dvojboj!$A$6:$M$125,9,FALSE)</f>
        <v>Martin POLÁŠEK</v>
      </c>
      <c r="G36" s="7" t="str">
        <f>VLOOKUP(A36,[2]dvojboj!$A$6:$M$125,10,FALSE)</f>
        <v>Frýdek-Místek</v>
      </c>
      <c r="H36" s="8">
        <f>VLOOKUP(A36,[2]dvojboj!$A$6:$M$125,11,FALSE)</f>
        <v>19.760000000000002</v>
      </c>
      <c r="I36" s="8">
        <f>VLOOKUP(A36,[2]dvojboj!$A$6:$M$125,12,FALSE)</f>
        <v>20.190000000000001</v>
      </c>
      <c r="J36" s="8">
        <f>VLOOKUP(A36,[2]dvojboj!$A$6:$M$125,13,FALSE)</f>
        <v>39.950000000000003</v>
      </c>
    </row>
    <row r="37" spans="1:10">
      <c r="A37">
        <v>32</v>
      </c>
      <c r="B37" s="7">
        <f>VLOOKUP(A37,[2]dvojboj!$A$6:$M$125,3,FALSE)</f>
        <v>32</v>
      </c>
      <c r="C37" s="7" t="str">
        <f>VLOOKUP(A37,[2]dvojboj!$A$6:$M$125,5,FALSE)</f>
        <v/>
      </c>
      <c r="D37" s="7" t="str">
        <f>VLOOKUP(A37,[2]dvojboj!$A$6:$M$125,7,FALSE)</f>
        <v xml:space="preserve"> </v>
      </c>
      <c r="E37" s="7">
        <f>VLOOKUP(A37,[2]dvojboj!$A$6:$M$125,8,FALSE)</f>
        <v>112</v>
      </c>
      <c r="F37" s="7" t="str">
        <f>VLOOKUP(A37,[2]dvojboj!$A$6:$M$125,9,FALSE)</f>
        <v>Radut CACIULA</v>
      </c>
      <c r="G37" s="7" t="str">
        <f>VLOOKUP(A37,[2]dvojboj!$A$6:$M$125,10,FALSE)</f>
        <v>Călărași</v>
      </c>
      <c r="H37" s="8">
        <f>VLOOKUP(A37,[2]dvojboj!$A$6:$M$125,11,FALSE)</f>
        <v>19.64</v>
      </c>
      <c r="I37" s="8">
        <f>VLOOKUP(A37,[2]dvojboj!$A$6:$M$125,12,FALSE)</f>
        <v>20.52</v>
      </c>
      <c r="J37" s="8">
        <f>VLOOKUP(A37,[2]dvojboj!$A$6:$M$125,13,FALSE)</f>
        <v>40.159999999999997</v>
      </c>
    </row>
    <row r="38" spans="1:10">
      <c r="A38">
        <v>33</v>
      </c>
      <c r="B38" s="108">
        <f>VLOOKUP(A38,[2]dvojboj!$A$6:$M$125,3,FALSE)</f>
        <v>33</v>
      </c>
      <c r="C38" s="108">
        <f>VLOOKUP(A38,[2]dvojboj!$A$6:$M$125,5,FALSE)</f>
        <v>13</v>
      </c>
      <c r="D38" s="108" t="str">
        <f>VLOOKUP(A38,[2]dvojboj!$A$6:$M$125,7,FALSE)</f>
        <v/>
      </c>
      <c r="E38" s="108">
        <f>VLOOKUP(A38,[2]dvojboj!$A$6:$M$125,8,FALSE)</f>
        <v>2</v>
      </c>
      <c r="F38" s="108" t="str">
        <f>VLOOKUP(A38,[2]dvojboj!$A$6:$M$125,9,FALSE)</f>
        <v>Martin GRYČ</v>
      </c>
      <c r="G38" s="108" t="str">
        <f>VLOOKUP(A38,[2]dvojboj!$A$6:$M$125,10,FALSE)</f>
        <v>Karviná</v>
      </c>
      <c r="H38" s="109">
        <f>VLOOKUP(A38,[2]dvojboj!$A$6:$M$125,11,FALSE)</f>
        <v>17.23</v>
      </c>
      <c r="I38" s="109">
        <f>VLOOKUP(A38,[2]dvojboj!$A$6:$M$125,12,FALSE)</f>
        <v>22.95</v>
      </c>
      <c r="J38" s="109">
        <f>VLOOKUP(A38,[2]dvojboj!$A$6:$M$125,13,FALSE)</f>
        <v>40.18</v>
      </c>
    </row>
    <row r="39" spans="1:10">
      <c r="A39">
        <v>34</v>
      </c>
      <c r="B39" s="7">
        <f>VLOOKUP(A39,[2]dvojboj!$A$6:$M$125,3,FALSE)</f>
        <v>34</v>
      </c>
      <c r="C39" s="7">
        <f>VLOOKUP(A39,[2]dvojboj!$A$6:$M$125,5,FALSE)</f>
        <v>14</v>
      </c>
      <c r="D39" s="7" t="str">
        <f>VLOOKUP(A39,[2]dvojboj!$A$6:$M$125,7,FALSE)</f>
        <v/>
      </c>
      <c r="E39" s="7">
        <f>VLOOKUP(A39,[2]dvojboj!$A$6:$M$125,8,FALSE)</f>
        <v>61</v>
      </c>
      <c r="F39" s="7" t="str">
        <f>VLOOKUP(A39,[2]dvojboj!$A$6:$M$125,9,FALSE)</f>
        <v>Přemysl PTÁŠNÍK</v>
      </c>
      <c r="G39" s="7" t="str">
        <f>VLOOKUP(A39,[2]dvojboj!$A$6:$M$125,10,FALSE)</f>
        <v>Opava</v>
      </c>
      <c r="H39" s="8">
        <f>VLOOKUP(A39,[2]dvojboj!$A$6:$M$125,11,FALSE)</f>
        <v>18.34</v>
      </c>
      <c r="I39" s="8">
        <f>VLOOKUP(A39,[2]dvojboj!$A$6:$M$125,12,FALSE)</f>
        <v>22.05</v>
      </c>
      <c r="J39" s="8">
        <f>VLOOKUP(A39,[2]dvojboj!$A$6:$M$125,13,FALSE)</f>
        <v>40.39</v>
      </c>
    </row>
    <row r="40" spans="1:10">
      <c r="A40">
        <v>35</v>
      </c>
      <c r="B40" s="7">
        <f>VLOOKUP(A40,[2]dvojboj!$A$6:$M$125,3,FALSE)</f>
        <v>35</v>
      </c>
      <c r="C40" s="7" t="str">
        <f>VLOOKUP(A40,[2]dvojboj!$A$6:$M$125,5,FALSE)</f>
        <v/>
      </c>
      <c r="D40" s="7">
        <f>VLOOKUP(A40,[2]dvojboj!$A$6:$M$125,7,FALSE)</f>
        <v>16</v>
      </c>
      <c r="E40" s="7">
        <f>VLOOKUP(A40,[2]dvojboj!$A$6:$M$125,8,FALSE)</f>
        <v>92</v>
      </c>
      <c r="F40" s="7" t="str">
        <f>VLOOKUP(A40,[2]dvojboj!$A$6:$M$125,9,FALSE)</f>
        <v>Tomáš KOUTNÝ</v>
      </c>
      <c r="G40" s="7" t="str">
        <f>VLOOKUP(A40,[2]dvojboj!$A$6:$M$125,10,FALSE)</f>
        <v>Prostějov</v>
      </c>
      <c r="H40" s="8">
        <f>VLOOKUP(A40,[2]dvojboj!$A$6:$M$125,11,FALSE)</f>
        <v>18.88</v>
      </c>
      <c r="I40" s="8">
        <f>VLOOKUP(A40,[2]dvojboj!$A$6:$M$125,12,FALSE)</f>
        <v>21.64</v>
      </c>
      <c r="J40" s="8">
        <f>VLOOKUP(A40,[2]dvojboj!$A$6:$M$125,13,FALSE)</f>
        <v>40.519999999999996</v>
      </c>
    </row>
    <row r="41" spans="1:10">
      <c r="A41">
        <v>36</v>
      </c>
      <c r="B41" s="7">
        <f>VLOOKUP(A41,[2]dvojboj!$A$6:$M$125,3,FALSE)</f>
        <v>36</v>
      </c>
      <c r="C41" s="7">
        <f>VLOOKUP(A41,[2]dvojboj!$A$6:$M$125,5,FALSE)</f>
        <v>15</v>
      </c>
      <c r="D41" s="7" t="str">
        <f>VLOOKUP(A41,[2]dvojboj!$A$6:$M$125,7,FALSE)</f>
        <v/>
      </c>
      <c r="E41" s="7">
        <f>VLOOKUP(A41,[2]dvojboj!$A$6:$M$125,8,FALSE)</f>
        <v>67</v>
      </c>
      <c r="F41" s="7" t="str">
        <f>VLOOKUP(A41,[2]dvojboj!$A$6:$M$125,9,FALSE)</f>
        <v>Tomáš DIETRICH</v>
      </c>
      <c r="G41" s="7" t="str">
        <f>VLOOKUP(A41,[2]dvojboj!$A$6:$M$125,10,FALSE)</f>
        <v>Opava</v>
      </c>
      <c r="H41" s="8">
        <f>VLOOKUP(A41,[2]dvojboj!$A$6:$M$125,11,FALSE)</f>
        <v>19.79</v>
      </c>
      <c r="I41" s="8">
        <f>VLOOKUP(A41,[2]dvojboj!$A$6:$M$125,12,FALSE)</f>
        <v>20.89</v>
      </c>
      <c r="J41" s="8">
        <f>VLOOKUP(A41,[2]dvojboj!$A$6:$M$125,13,FALSE)</f>
        <v>40.68</v>
      </c>
    </row>
    <row r="42" spans="1:10">
      <c r="A42">
        <v>37</v>
      </c>
      <c r="B42" s="7">
        <f>VLOOKUP(A42,[2]dvojboj!$A$6:$M$125,3,FALSE)</f>
        <v>37</v>
      </c>
      <c r="C42" s="7" t="str">
        <f>VLOOKUP(A42,[2]dvojboj!$A$6:$M$125,5,FALSE)</f>
        <v/>
      </c>
      <c r="D42" s="7">
        <f>VLOOKUP(A42,[2]dvojboj!$A$6:$M$125,7,FALSE)</f>
        <v>17</v>
      </c>
      <c r="E42" s="7">
        <f>VLOOKUP(A42,[2]dvojboj!$A$6:$M$125,8,FALSE)</f>
        <v>39</v>
      </c>
      <c r="F42" s="7" t="str">
        <f>VLOOKUP(A42,[2]dvojboj!$A$6:$M$125,9,FALSE)</f>
        <v>Zdeněk ČURDA</v>
      </c>
      <c r="G42" s="7" t="str">
        <f>VLOOKUP(A42,[2]dvojboj!$A$6:$M$125,10,FALSE)</f>
        <v>Olomouc</v>
      </c>
      <c r="H42" s="8">
        <f>VLOOKUP(A42,[2]dvojboj!$A$6:$M$125,11,FALSE)</f>
        <v>21.64</v>
      </c>
      <c r="I42" s="8">
        <f>VLOOKUP(A42,[2]dvojboj!$A$6:$M$125,12,FALSE)</f>
        <v>19.46</v>
      </c>
      <c r="J42" s="8">
        <f>VLOOKUP(A42,[2]dvojboj!$A$6:$M$125,13,FALSE)</f>
        <v>41.1</v>
      </c>
    </row>
    <row r="43" spans="1:10">
      <c r="A43">
        <v>38</v>
      </c>
      <c r="B43" s="7">
        <f>VLOOKUP(A43,[2]dvojboj!$A$6:$M$125,3,FALSE)</f>
        <v>38</v>
      </c>
      <c r="C43" s="7" t="str">
        <f>VLOOKUP(A43,[2]dvojboj!$A$6:$M$125,5,FALSE)</f>
        <v/>
      </c>
      <c r="D43" s="7">
        <f>VLOOKUP(A43,[2]dvojboj!$A$6:$M$125,7,FALSE)</f>
        <v>18</v>
      </c>
      <c r="E43" s="7">
        <f>VLOOKUP(A43,[2]dvojboj!$A$6:$M$125,8,FALSE)</f>
        <v>47</v>
      </c>
      <c r="F43" s="7" t="str">
        <f>VLOOKUP(A43,[2]dvojboj!$A$6:$M$125,9,FALSE)</f>
        <v>Petr URBIŠ</v>
      </c>
      <c r="G43" s="7" t="str">
        <f>VLOOKUP(A43,[2]dvojboj!$A$6:$M$125,10,FALSE)</f>
        <v>Frýdek-Místek</v>
      </c>
      <c r="H43" s="8">
        <f>VLOOKUP(A43,[2]dvojboj!$A$6:$M$125,11,FALSE)</f>
        <v>21.21</v>
      </c>
      <c r="I43" s="8">
        <f>VLOOKUP(A43,[2]dvojboj!$A$6:$M$125,12,FALSE)</f>
        <v>19.98</v>
      </c>
      <c r="J43" s="8">
        <f>VLOOKUP(A43,[2]dvojboj!$A$6:$M$125,13,FALSE)</f>
        <v>41.19</v>
      </c>
    </row>
    <row r="44" spans="1:10">
      <c r="A44">
        <v>39</v>
      </c>
      <c r="B44" s="7">
        <f>VLOOKUP(A44,[2]dvojboj!$A$6:$M$125,3,FALSE)</f>
        <v>39</v>
      </c>
      <c r="C44" s="7">
        <f>VLOOKUP(A44,[2]dvojboj!$A$6:$M$125,5,FALSE)</f>
        <v>16</v>
      </c>
      <c r="D44" s="7" t="str">
        <f>VLOOKUP(A44,[2]dvojboj!$A$6:$M$125,7,FALSE)</f>
        <v/>
      </c>
      <c r="E44" s="7">
        <f>VLOOKUP(A44,[2]dvojboj!$A$6:$M$125,8,FALSE)</f>
        <v>68</v>
      </c>
      <c r="F44" s="7" t="str">
        <f>VLOOKUP(A44,[2]dvojboj!$A$6:$M$125,9,FALSE)</f>
        <v>Tomáš STOKLASA</v>
      </c>
      <c r="G44" s="7" t="str">
        <f>VLOOKUP(A44,[2]dvojboj!$A$6:$M$125,10,FALSE)</f>
        <v>Opava</v>
      </c>
      <c r="H44" s="8">
        <f>VLOOKUP(A44,[2]dvojboj!$A$6:$M$125,11,FALSE)</f>
        <v>20.5</v>
      </c>
      <c r="I44" s="8">
        <f>VLOOKUP(A44,[2]dvojboj!$A$6:$M$125,12,FALSE)</f>
        <v>20.96</v>
      </c>
      <c r="J44" s="8">
        <f>VLOOKUP(A44,[2]dvojboj!$A$6:$M$125,13,FALSE)</f>
        <v>41.46</v>
      </c>
    </row>
    <row r="45" spans="1:10">
      <c r="A45">
        <v>40</v>
      </c>
      <c r="B45" s="7">
        <f>VLOOKUP(A45,[2]dvojboj!$A$6:$M$125,3,FALSE)</f>
        <v>40</v>
      </c>
      <c r="C45" s="7" t="str">
        <f>VLOOKUP(A45,[2]dvojboj!$A$6:$M$125,5,FALSE)</f>
        <v/>
      </c>
      <c r="D45" s="7" t="str">
        <f>VLOOKUP(A45,[2]dvojboj!$A$6:$M$125,7,FALSE)</f>
        <v xml:space="preserve"> </v>
      </c>
      <c r="E45" s="7">
        <f>VLOOKUP(A45,[2]dvojboj!$A$6:$M$125,8,FALSE)</f>
        <v>116</v>
      </c>
      <c r="F45" s="7" t="str">
        <f>VLOOKUP(A45,[2]dvojboj!$A$6:$M$125,9,FALSE)</f>
        <v>Daniel RUCAREANU</v>
      </c>
      <c r="G45" s="7" t="str">
        <f>VLOOKUP(A45,[2]dvojboj!$A$6:$M$125,10,FALSE)</f>
        <v>Călărași</v>
      </c>
      <c r="H45" s="8">
        <f>VLOOKUP(A45,[2]dvojboj!$A$6:$M$125,11,FALSE)</f>
        <v>23.48</v>
      </c>
      <c r="I45" s="8">
        <f>VLOOKUP(A45,[2]dvojboj!$A$6:$M$125,12,FALSE)</f>
        <v>18.260000000000002</v>
      </c>
      <c r="J45" s="8">
        <f>VLOOKUP(A45,[2]dvojboj!$A$6:$M$125,13,FALSE)</f>
        <v>41.74</v>
      </c>
    </row>
    <row r="46" spans="1:10">
      <c r="A46">
        <v>41</v>
      </c>
      <c r="B46" s="7">
        <f>VLOOKUP(A46,[2]dvojboj!$A$6:$M$125,3,FALSE)</f>
        <v>41</v>
      </c>
      <c r="C46" s="7">
        <f>VLOOKUP(A46,[2]dvojboj!$A$6:$M$125,5,FALSE)</f>
        <v>17</v>
      </c>
      <c r="D46" s="7" t="str">
        <f>VLOOKUP(A46,[2]dvojboj!$A$6:$M$125,7,FALSE)</f>
        <v/>
      </c>
      <c r="E46" s="7">
        <f>VLOOKUP(A46,[2]dvojboj!$A$6:$M$125,8,FALSE)</f>
        <v>82</v>
      </c>
      <c r="F46" s="7" t="str">
        <f>VLOOKUP(A46,[2]dvojboj!$A$6:$M$125,9,FALSE)</f>
        <v>Josef DORČÁK</v>
      </c>
      <c r="G46" s="7" t="str">
        <f>VLOOKUP(A46,[2]dvojboj!$A$6:$M$125,10,FALSE)</f>
        <v>Nový Jičín</v>
      </c>
      <c r="H46" s="8">
        <f>VLOOKUP(A46,[2]dvojboj!$A$6:$M$125,11,FALSE)</f>
        <v>22.48</v>
      </c>
      <c r="I46" s="8">
        <f>VLOOKUP(A46,[2]dvojboj!$A$6:$M$125,12,FALSE)</f>
        <v>19.41</v>
      </c>
      <c r="J46" s="8">
        <f>VLOOKUP(A46,[2]dvojboj!$A$6:$M$125,13,FALSE)</f>
        <v>41.89</v>
      </c>
    </row>
    <row r="47" spans="1:10">
      <c r="A47">
        <v>42</v>
      </c>
      <c r="B47" s="7">
        <f>VLOOKUP(A47,[2]dvojboj!$A$6:$M$125,3,FALSE)</f>
        <v>42</v>
      </c>
      <c r="C47" s="7">
        <f>VLOOKUP(A47,[2]dvojboj!$A$6:$M$125,5,FALSE)</f>
        <v>18</v>
      </c>
      <c r="D47" s="7" t="str">
        <f>VLOOKUP(A47,[2]dvojboj!$A$6:$M$125,7,FALSE)</f>
        <v/>
      </c>
      <c r="E47" s="7">
        <f>VLOOKUP(A47,[2]dvojboj!$A$6:$M$125,8,FALSE)</f>
        <v>21</v>
      </c>
      <c r="F47" s="7" t="str">
        <f>VLOOKUP(A47,[2]dvojboj!$A$6:$M$125,9,FALSE)</f>
        <v>Petr BOXAN</v>
      </c>
      <c r="G47" s="7" t="str">
        <f>VLOOKUP(A47,[2]dvojboj!$A$6:$M$125,10,FALSE)</f>
        <v>Bruntál</v>
      </c>
      <c r="H47" s="8">
        <f>VLOOKUP(A47,[2]dvojboj!$A$6:$M$125,11,FALSE)</f>
        <v>20.52</v>
      </c>
      <c r="I47" s="8">
        <f>VLOOKUP(A47,[2]dvojboj!$A$6:$M$125,12,FALSE)</f>
        <v>21.69</v>
      </c>
      <c r="J47" s="8">
        <f>VLOOKUP(A47,[2]dvojboj!$A$6:$M$125,13,FALSE)</f>
        <v>42.21</v>
      </c>
    </row>
    <row r="48" spans="1:10">
      <c r="A48">
        <v>43</v>
      </c>
      <c r="B48" s="7">
        <f>VLOOKUP(A48,[2]dvojboj!$A$6:$M$125,3,FALSE)</f>
        <v>43</v>
      </c>
      <c r="C48" s="7">
        <f>VLOOKUP(A48,[2]dvojboj!$A$6:$M$125,5,FALSE)</f>
        <v>19</v>
      </c>
      <c r="D48" s="7" t="str">
        <f>VLOOKUP(A48,[2]dvojboj!$A$6:$M$125,7,FALSE)</f>
        <v/>
      </c>
      <c r="E48" s="7">
        <f>VLOOKUP(A48,[2]dvojboj!$A$6:$M$125,8,FALSE)</f>
        <v>64</v>
      </c>
      <c r="F48" s="7" t="str">
        <f>VLOOKUP(A48,[2]dvojboj!$A$6:$M$125,9,FALSE)</f>
        <v>Jan ČERNÝ</v>
      </c>
      <c r="G48" s="7" t="str">
        <f>VLOOKUP(A48,[2]dvojboj!$A$6:$M$125,10,FALSE)</f>
        <v>Opava</v>
      </c>
      <c r="H48" s="8">
        <f>VLOOKUP(A48,[2]dvojboj!$A$6:$M$125,11,FALSE)</f>
        <v>21.21</v>
      </c>
      <c r="I48" s="8">
        <f>VLOOKUP(A48,[2]dvojboj!$A$6:$M$125,12,FALSE)</f>
        <v>21.2</v>
      </c>
      <c r="J48" s="8">
        <f>VLOOKUP(A48,[2]dvojboj!$A$6:$M$125,13,FALSE)</f>
        <v>42.41</v>
      </c>
    </row>
    <row r="49" spans="1:10">
      <c r="A49">
        <v>44</v>
      </c>
      <c r="B49" s="7">
        <f>VLOOKUP(A49,[2]dvojboj!$A$6:$M$125,3,FALSE)</f>
        <v>44</v>
      </c>
      <c r="C49" s="7" t="str">
        <f>VLOOKUP(A49,[2]dvojboj!$A$6:$M$125,5,FALSE)</f>
        <v/>
      </c>
      <c r="D49" s="7">
        <f>VLOOKUP(A49,[2]dvojboj!$A$6:$M$125,7,FALSE)</f>
        <v>19</v>
      </c>
      <c r="E49" s="7">
        <f>VLOOKUP(A49,[2]dvojboj!$A$6:$M$125,8,FALSE)</f>
        <v>45</v>
      </c>
      <c r="F49" s="7" t="str">
        <f>VLOOKUP(A49,[2]dvojboj!$A$6:$M$125,9,FALSE)</f>
        <v>Patrik KAROL</v>
      </c>
      <c r="G49" s="7" t="str">
        <f>VLOOKUP(A49,[2]dvojboj!$A$6:$M$125,10,FALSE)</f>
        <v>Frýdek-Místek</v>
      </c>
      <c r="H49" s="8">
        <f>VLOOKUP(A49,[2]dvojboj!$A$6:$M$125,11,FALSE)</f>
        <v>22.14</v>
      </c>
      <c r="I49" s="8">
        <f>VLOOKUP(A49,[2]dvojboj!$A$6:$M$125,12,FALSE)</f>
        <v>20.97</v>
      </c>
      <c r="J49" s="8">
        <f>VLOOKUP(A49,[2]dvojboj!$A$6:$M$125,13,FALSE)</f>
        <v>43.11</v>
      </c>
    </row>
    <row r="50" spans="1:10">
      <c r="A50">
        <v>45</v>
      </c>
      <c r="B50" s="7">
        <f>VLOOKUP(A50,[2]dvojboj!$A$6:$M$125,3,FALSE)</f>
        <v>45</v>
      </c>
      <c r="C50" s="7" t="str">
        <f>VLOOKUP(A50,[2]dvojboj!$A$6:$M$125,5,FALSE)</f>
        <v/>
      </c>
      <c r="D50" s="7">
        <f>VLOOKUP(A50,[2]dvojboj!$A$6:$M$125,7,FALSE)</f>
        <v>20</v>
      </c>
      <c r="E50" s="7">
        <f>VLOOKUP(A50,[2]dvojboj!$A$6:$M$125,8,FALSE)</f>
        <v>93</v>
      </c>
      <c r="F50" s="7" t="str">
        <f>VLOOKUP(A50,[2]dvojboj!$A$6:$M$125,9,FALSE)</f>
        <v>Jakub NEDOMA</v>
      </c>
      <c r="G50" s="7" t="str">
        <f>VLOOKUP(A50,[2]dvojboj!$A$6:$M$125,10,FALSE)</f>
        <v>Prostějov</v>
      </c>
      <c r="H50" s="8">
        <f>VLOOKUP(A50,[2]dvojboj!$A$6:$M$125,11,FALSE)</f>
        <v>21.7</v>
      </c>
      <c r="I50" s="8">
        <f>VLOOKUP(A50,[2]dvojboj!$A$6:$M$125,12,FALSE)</f>
        <v>21.45</v>
      </c>
      <c r="J50" s="8">
        <f>VLOOKUP(A50,[2]dvojboj!$A$6:$M$125,13,FALSE)</f>
        <v>43.15</v>
      </c>
    </row>
    <row r="51" spans="1:10">
      <c r="A51">
        <v>46</v>
      </c>
      <c r="B51" s="7">
        <f>VLOOKUP(A51,[2]dvojboj!$A$6:$M$125,3,FALSE)</f>
        <v>46</v>
      </c>
      <c r="C51" s="7">
        <f>VLOOKUP(A51,[2]dvojboj!$A$6:$M$125,5,FALSE)</f>
        <v>20</v>
      </c>
      <c r="D51" s="7" t="str">
        <f>VLOOKUP(A51,[2]dvojboj!$A$6:$M$125,7,FALSE)</f>
        <v/>
      </c>
      <c r="E51" s="7">
        <f>VLOOKUP(A51,[2]dvojboj!$A$6:$M$125,8,FALSE)</f>
        <v>23</v>
      </c>
      <c r="F51" s="7" t="str">
        <f>VLOOKUP(A51,[2]dvojboj!$A$6:$M$125,9,FALSE)</f>
        <v>Roman ŠIMEK</v>
      </c>
      <c r="G51" s="7" t="str">
        <f>VLOOKUP(A51,[2]dvojboj!$A$6:$M$125,10,FALSE)</f>
        <v>Bruntál</v>
      </c>
      <c r="H51" s="8">
        <f>VLOOKUP(A51,[2]dvojboj!$A$6:$M$125,11,FALSE)</f>
        <v>23.01</v>
      </c>
      <c r="I51" s="8">
        <f>VLOOKUP(A51,[2]dvojboj!$A$6:$M$125,12,FALSE)</f>
        <v>20.58</v>
      </c>
      <c r="J51" s="8">
        <f>VLOOKUP(A51,[2]dvojboj!$A$6:$M$125,13,FALSE)</f>
        <v>43.59</v>
      </c>
    </row>
    <row r="52" spans="1:10">
      <c r="A52">
        <v>47</v>
      </c>
      <c r="B52" s="7">
        <f>VLOOKUP(A52,[2]dvojboj!$A$6:$M$125,3,FALSE)</f>
        <v>47</v>
      </c>
      <c r="C52" s="7">
        <f>VLOOKUP(A52,[2]dvojboj!$A$6:$M$125,5,FALSE)</f>
        <v>21</v>
      </c>
      <c r="D52" s="7" t="str">
        <f>VLOOKUP(A52,[2]dvojboj!$A$6:$M$125,7,FALSE)</f>
        <v/>
      </c>
      <c r="E52" s="7">
        <f>VLOOKUP(A52,[2]dvojboj!$A$6:$M$125,8,FALSE)</f>
        <v>22</v>
      </c>
      <c r="F52" s="7" t="str">
        <f>VLOOKUP(A52,[2]dvojboj!$A$6:$M$125,9,FALSE)</f>
        <v>Radek ŠVIKRUHA</v>
      </c>
      <c r="G52" s="7" t="str">
        <f>VLOOKUP(A52,[2]dvojboj!$A$6:$M$125,10,FALSE)</f>
        <v>Bruntál</v>
      </c>
      <c r="H52" s="8">
        <f>VLOOKUP(A52,[2]dvojboj!$A$6:$M$125,11,FALSE)</f>
        <v>20</v>
      </c>
      <c r="I52" s="8">
        <f>VLOOKUP(A52,[2]dvojboj!$A$6:$M$125,12,FALSE)</f>
        <v>24.44</v>
      </c>
      <c r="J52" s="8">
        <f>VLOOKUP(A52,[2]dvojboj!$A$6:$M$125,13,FALSE)</f>
        <v>44.44</v>
      </c>
    </row>
    <row r="53" spans="1:10">
      <c r="A53">
        <v>48</v>
      </c>
      <c r="B53" s="7">
        <f>VLOOKUP(A53,[2]dvojboj!$A$6:$M$125,3,FALSE)</f>
        <v>48</v>
      </c>
      <c r="C53" s="7">
        <f>VLOOKUP(A53,[2]dvojboj!$A$6:$M$125,5,FALSE)</f>
        <v>22</v>
      </c>
      <c r="D53" s="7" t="str">
        <f>VLOOKUP(A53,[2]dvojboj!$A$6:$M$125,7,FALSE)</f>
        <v/>
      </c>
      <c r="E53" s="7">
        <f>VLOOKUP(A53,[2]dvojboj!$A$6:$M$125,8,FALSE)</f>
        <v>26</v>
      </c>
      <c r="F53" s="7" t="str">
        <f>VLOOKUP(A53,[2]dvojboj!$A$6:$M$125,9,FALSE)</f>
        <v>Radim HANULÍK</v>
      </c>
      <c r="G53" s="7" t="str">
        <f>VLOOKUP(A53,[2]dvojboj!$A$6:$M$125,10,FALSE)</f>
        <v>Bruntál</v>
      </c>
      <c r="H53" s="8">
        <f>VLOOKUP(A53,[2]dvojboj!$A$6:$M$125,11,FALSE)</f>
        <v>17.149999999999999</v>
      </c>
      <c r="I53" s="8">
        <f>VLOOKUP(A53,[2]dvojboj!$A$6:$M$125,12,FALSE)</f>
        <v>27.3</v>
      </c>
      <c r="J53" s="8">
        <f>VLOOKUP(A53,[2]dvojboj!$A$6:$M$125,13,FALSE)</f>
        <v>44.45</v>
      </c>
    </row>
    <row r="54" spans="1:10">
      <c r="A54">
        <v>49</v>
      </c>
      <c r="B54" s="7">
        <f>VLOOKUP(A54,[2]dvojboj!$A$6:$M$125,3,FALSE)</f>
        <v>49</v>
      </c>
      <c r="C54" s="7">
        <f>VLOOKUP(A54,[2]dvojboj!$A$6:$M$125,5,FALSE)</f>
        <v>23</v>
      </c>
      <c r="D54" s="7" t="str">
        <f>VLOOKUP(A54,[2]dvojboj!$A$6:$M$125,7,FALSE)</f>
        <v/>
      </c>
      <c r="E54" s="7">
        <f>VLOOKUP(A54,[2]dvojboj!$A$6:$M$125,8,FALSE)</f>
        <v>27</v>
      </c>
      <c r="F54" s="7" t="str">
        <f>VLOOKUP(A54,[2]dvojboj!$A$6:$M$125,9,FALSE)</f>
        <v>Jan MICHL-BERNÁRD</v>
      </c>
      <c r="G54" s="7" t="str">
        <f>VLOOKUP(A54,[2]dvojboj!$A$6:$M$125,10,FALSE)</f>
        <v>Bruntál</v>
      </c>
      <c r="H54" s="8">
        <f>VLOOKUP(A54,[2]dvojboj!$A$6:$M$125,11,FALSE)</f>
        <v>21.06</v>
      </c>
      <c r="I54" s="8">
        <f>VLOOKUP(A54,[2]dvojboj!$A$6:$M$125,12,FALSE)</f>
        <v>23.48</v>
      </c>
      <c r="J54" s="8">
        <f>VLOOKUP(A54,[2]dvojboj!$A$6:$M$125,13,FALSE)</f>
        <v>44.54</v>
      </c>
    </row>
    <row r="55" spans="1:10">
      <c r="A55">
        <v>50</v>
      </c>
      <c r="B55" s="7">
        <f>VLOOKUP(A55,[2]dvojboj!$A$6:$M$125,3,FALSE)</f>
        <v>50</v>
      </c>
      <c r="C55" s="7" t="str">
        <f>VLOOKUP(A55,[2]dvojboj!$A$6:$M$125,5,FALSE)</f>
        <v/>
      </c>
      <c r="D55" s="7">
        <f>VLOOKUP(A55,[2]dvojboj!$A$6:$M$125,7,FALSE)</f>
        <v>21</v>
      </c>
      <c r="E55" s="7">
        <f>VLOOKUP(A55,[2]dvojboj!$A$6:$M$125,8,FALSE)</f>
        <v>12</v>
      </c>
      <c r="F55" s="7" t="str">
        <f>VLOOKUP(A55,[2]dvojboj!$A$6:$M$125,9,FALSE)</f>
        <v>Michal DRIEMER</v>
      </c>
      <c r="G55" s="7" t="str">
        <f>VLOOKUP(A55,[2]dvojboj!$A$6:$M$125,10,FALSE)</f>
        <v>Šumperk</v>
      </c>
      <c r="H55" s="8">
        <f>VLOOKUP(A55,[2]dvojboj!$A$6:$M$125,11,FALSE)</f>
        <v>21.47</v>
      </c>
      <c r="I55" s="8">
        <f>VLOOKUP(A55,[2]dvojboj!$A$6:$M$125,12,FALSE)</f>
        <v>23.16</v>
      </c>
      <c r="J55" s="8">
        <f>VLOOKUP(A55,[2]dvojboj!$A$6:$M$125,13,FALSE)</f>
        <v>44.629999999999995</v>
      </c>
    </row>
    <row r="56" spans="1:10">
      <c r="A56">
        <v>51</v>
      </c>
      <c r="B56" s="7">
        <f>VLOOKUP(A56,[2]dvojboj!$A$6:$M$125,3,FALSE)</f>
        <v>51</v>
      </c>
      <c r="C56" s="7">
        <f>VLOOKUP(A56,[2]dvojboj!$A$6:$M$125,5,FALSE)</f>
        <v>24</v>
      </c>
      <c r="D56" s="7" t="str">
        <f>VLOOKUP(A56,[2]dvojboj!$A$6:$M$125,7,FALSE)</f>
        <v/>
      </c>
      <c r="E56" s="7">
        <f>VLOOKUP(A56,[2]dvojboj!$A$6:$M$125,8,FALSE)</f>
        <v>84</v>
      </c>
      <c r="F56" s="7" t="str">
        <f>VLOOKUP(A56,[2]dvojboj!$A$6:$M$125,9,FALSE)</f>
        <v>Robert JALŮVKA</v>
      </c>
      <c r="G56" s="7" t="str">
        <f>VLOOKUP(A56,[2]dvojboj!$A$6:$M$125,10,FALSE)</f>
        <v>Nový Jičín</v>
      </c>
      <c r="H56" s="8">
        <f>VLOOKUP(A56,[2]dvojboj!$A$6:$M$125,11,FALSE)</f>
        <v>19.54</v>
      </c>
      <c r="I56" s="8">
        <f>VLOOKUP(A56,[2]dvojboj!$A$6:$M$125,12,FALSE)</f>
        <v>25.5</v>
      </c>
      <c r="J56" s="8">
        <f>VLOOKUP(A56,[2]dvojboj!$A$6:$M$125,13,FALSE)</f>
        <v>45.04</v>
      </c>
    </row>
    <row r="57" spans="1:10">
      <c r="A57">
        <v>52</v>
      </c>
      <c r="B57" s="7">
        <f>VLOOKUP(A57,[2]dvojboj!$A$6:$M$125,3,FALSE)</f>
        <v>52</v>
      </c>
      <c r="C57" s="7">
        <f>VLOOKUP(A57,[2]dvojboj!$A$6:$M$125,5,FALSE)</f>
        <v>25</v>
      </c>
      <c r="D57" s="7" t="str">
        <f>VLOOKUP(A57,[2]dvojboj!$A$6:$M$125,7,FALSE)</f>
        <v/>
      </c>
      <c r="E57" s="7">
        <f>VLOOKUP(A57,[2]dvojboj!$A$6:$M$125,8,FALSE)</f>
        <v>70</v>
      </c>
      <c r="F57" s="7" t="str">
        <f>VLOOKUP(A57,[2]dvojboj!$A$6:$M$125,9,FALSE)</f>
        <v>Vít PETEREK</v>
      </c>
      <c r="G57" s="7" t="str">
        <f>VLOOKUP(A57,[2]dvojboj!$A$6:$M$125,10,FALSE)</f>
        <v>Opava</v>
      </c>
      <c r="H57" s="8">
        <f>VLOOKUP(A57,[2]dvojboj!$A$6:$M$125,11,FALSE)</f>
        <v>19.62</v>
      </c>
      <c r="I57" s="8">
        <f>VLOOKUP(A57,[2]dvojboj!$A$6:$M$125,12,FALSE)</f>
        <v>25.44</v>
      </c>
      <c r="J57" s="8">
        <f>VLOOKUP(A57,[2]dvojboj!$A$6:$M$125,13,FALSE)</f>
        <v>45.06</v>
      </c>
    </row>
    <row r="58" spans="1:10">
      <c r="A58">
        <v>53</v>
      </c>
      <c r="B58" s="7">
        <f>VLOOKUP(A58,[2]dvojboj!$A$6:$M$125,3,FALSE)</f>
        <v>53</v>
      </c>
      <c r="C58" s="7">
        <f>VLOOKUP(A58,[2]dvojboj!$A$6:$M$125,5,FALSE)</f>
        <v>26</v>
      </c>
      <c r="D58" s="7" t="str">
        <f>VLOOKUP(A58,[2]dvojboj!$A$6:$M$125,7,FALSE)</f>
        <v/>
      </c>
      <c r="E58" s="7">
        <f>VLOOKUP(A58,[2]dvojboj!$A$6:$M$125,8,FALSE)</f>
        <v>24</v>
      </c>
      <c r="F58" s="7" t="str">
        <f>VLOOKUP(A58,[2]dvojboj!$A$6:$M$125,9,FALSE)</f>
        <v>Ondřej KUBALA</v>
      </c>
      <c r="G58" s="7" t="str">
        <f>VLOOKUP(A58,[2]dvojboj!$A$6:$M$125,10,FALSE)</f>
        <v>Bruntál</v>
      </c>
      <c r="H58" s="8">
        <f>VLOOKUP(A58,[2]dvojboj!$A$6:$M$125,11,FALSE)</f>
        <v>17.72</v>
      </c>
      <c r="I58" s="8">
        <f>VLOOKUP(A58,[2]dvojboj!$A$6:$M$125,12,FALSE)</f>
        <v>27.51</v>
      </c>
      <c r="J58" s="8">
        <f>VLOOKUP(A58,[2]dvojboj!$A$6:$M$125,13,FALSE)</f>
        <v>45.230000000000004</v>
      </c>
    </row>
    <row r="59" spans="1:10">
      <c r="A59">
        <v>54</v>
      </c>
      <c r="B59" s="7">
        <f>VLOOKUP(A59,[2]dvojboj!$A$6:$M$125,3,FALSE)</f>
        <v>54</v>
      </c>
      <c r="C59" s="7">
        <f>VLOOKUP(A59,[2]dvojboj!$A$6:$M$125,5,FALSE)</f>
        <v>27</v>
      </c>
      <c r="D59" s="7" t="str">
        <f>VLOOKUP(A59,[2]dvojboj!$A$6:$M$125,7,FALSE)</f>
        <v/>
      </c>
      <c r="E59" s="7">
        <f>VLOOKUP(A59,[2]dvojboj!$A$6:$M$125,8,FALSE)</f>
        <v>81</v>
      </c>
      <c r="F59" s="7" t="str">
        <f>VLOOKUP(A59,[2]dvojboj!$A$6:$M$125,9,FALSE)</f>
        <v>Tomáš SLÁDEČEK</v>
      </c>
      <c r="G59" s="7" t="str">
        <f>VLOOKUP(A59,[2]dvojboj!$A$6:$M$125,10,FALSE)</f>
        <v>Nový Jičín</v>
      </c>
      <c r="H59" s="8">
        <f>VLOOKUP(A59,[2]dvojboj!$A$6:$M$125,11,FALSE)</f>
        <v>21.92</v>
      </c>
      <c r="I59" s="8">
        <f>VLOOKUP(A59,[2]dvojboj!$A$6:$M$125,12,FALSE)</f>
        <v>23.37</v>
      </c>
      <c r="J59" s="8">
        <f>VLOOKUP(A59,[2]dvojboj!$A$6:$M$125,13,FALSE)</f>
        <v>45.290000000000006</v>
      </c>
    </row>
    <row r="60" spans="1:10">
      <c r="A60">
        <v>55</v>
      </c>
      <c r="B60" s="7">
        <f>VLOOKUP(A60,[2]dvojboj!$A$6:$M$125,3,FALSE)</f>
        <v>55</v>
      </c>
      <c r="C60" s="7" t="str">
        <f>VLOOKUP(A60,[2]dvojboj!$A$6:$M$125,5,FALSE)</f>
        <v/>
      </c>
      <c r="D60" s="7">
        <f>VLOOKUP(A60,[2]dvojboj!$A$6:$M$125,7,FALSE)</f>
        <v>22</v>
      </c>
      <c r="E60" s="7">
        <f>VLOOKUP(A60,[2]dvojboj!$A$6:$M$125,8,FALSE)</f>
        <v>44</v>
      </c>
      <c r="F60" s="7" t="str">
        <f>VLOOKUP(A60,[2]dvojboj!$A$6:$M$125,9,FALSE)</f>
        <v>Tomáš POSPĚCH</v>
      </c>
      <c r="G60" s="7" t="str">
        <f>VLOOKUP(A60,[2]dvojboj!$A$6:$M$125,10,FALSE)</f>
        <v>Frýdek-Místek</v>
      </c>
      <c r="H60" s="8">
        <f>VLOOKUP(A60,[2]dvojboj!$A$6:$M$125,11,FALSE)</f>
        <v>18.989999999999998</v>
      </c>
      <c r="I60" s="8">
        <f>VLOOKUP(A60,[2]dvojboj!$A$6:$M$125,12,FALSE)</f>
        <v>26.75</v>
      </c>
      <c r="J60" s="8">
        <f>VLOOKUP(A60,[2]dvojboj!$A$6:$M$125,13,FALSE)</f>
        <v>45.739999999999995</v>
      </c>
    </row>
    <row r="61" spans="1:10">
      <c r="A61">
        <v>56</v>
      </c>
      <c r="B61" s="7">
        <f>VLOOKUP(A61,[2]dvojboj!$A$6:$M$125,3,FALSE)</f>
        <v>56</v>
      </c>
      <c r="C61" s="7">
        <f>VLOOKUP(A61,[2]dvojboj!$A$6:$M$125,5,FALSE)</f>
        <v>28</v>
      </c>
      <c r="D61" s="7" t="str">
        <f>VLOOKUP(A61,[2]dvojboj!$A$6:$M$125,7,FALSE)</f>
        <v/>
      </c>
      <c r="E61" s="7">
        <f>VLOOKUP(A61,[2]dvojboj!$A$6:$M$125,8,FALSE)</f>
        <v>63</v>
      </c>
      <c r="F61" s="7" t="str">
        <f>VLOOKUP(A61,[2]dvojboj!$A$6:$M$125,9,FALSE)</f>
        <v>Aleš MARTINEK</v>
      </c>
      <c r="G61" s="7" t="str">
        <f>VLOOKUP(A61,[2]dvojboj!$A$6:$M$125,10,FALSE)</f>
        <v>Opava</v>
      </c>
      <c r="H61" s="8">
        <f>VLOOKUP(A61,[2]dvojboj!$A$6:$M$125,11,FALSE)</f>
        <v>21.28</v>
      </c>
      <c r="I61" s="8">
        <f>VLOOKUP(A61,[2]dvojboj!$A$6:$M$125,12,FALSE)</f>
        <v>24.49</v>
      </c>
      <c r="J61" s="8">
        <f>VLOOKUP(A61,[2]dvojboj!$A$6:$M$125,13,FALSE)</f>
        <v>45.769999999999996</v>
      </c>
    </row>
    <row r="62" spans="1:10">
      <c r="A62">
        <v>57</v>
      </c>
      <c r="B62" s="7">
        <f>VLOOKUP(A62,[2]dvojboj!$A$6:$M$125,3,FALSE)</f>
        <v>57</v>
      </c>
      <c r="C62" s="7" t="str">
        <f>VLOOKUP(A62,[2]dvojboj!$A$6:$M$125,5,FALSE)</f>
        <v/>
      </c>
      <c r="D62" s="7">
        <f>VLOOKUP(A62,[2]dvojboj!$A$6:$M$125,7,FALSE)</f>
        <v>23</v>
      </c>
      <c r="E62" s="7">
        <f>VLOOKUP(A62,[2]dvojboj!$A$6:$M$125,8,FALSE)</f>
        <v>58</v>
      </c>
      <c r="F62" s="7" t="str">
        <f>VLOOKUP(A62,[2]dvojboj!$A$6:$M$125,9,FALSE)</f>
        <v>Ondřej PLESNÍK</v>
      </c>
      <c r="G62" s="7" t="str">
        <f>VLOOKUP(A62,[2]dvojboj!$A$6:$M$125,10,FALSE)</f>
        <v>Přerov</v>
      </c>
      <c r="H62" s="8">
        <f>VLOOKUP(A62,[2]dvojboj!$A$6:$M$125,11,FALSE)</f>
        <v>20.77</v>
      </c>
      <c r="I62" s="8">
        <f>VLOOKUP(A62,[2]dvojboj!$A$6:$M$125,12,FALSE)</f>
        <v>25.47</v>
      </c>
      <c r="J62" s="8">
        <f>VLOOKUP(A62,[2]dvojboj!$A$6:$M$125,13,FALSE)</f>
        <v>46.239999999999995</v>
      </c>
    </row>
    <row r="63" spans="1:10">
      <c r="A63">
        <v>58</v>
      </c>
      <c r="B63" s="7">
        <f>VLOOKUP(A63,[2]dvojboj!$A$6:$M$125,3,FALSE)</f>
        <v>58</v>
      </c>
      <c r="C63" s="7" t="str">
        <f>VLOOKUP(A63,[2]dvojboj!$A$6:$M$125,5,FALSE)</f>
        <v/>
      </c>
      <c r="D63" s="7">
        <f>VLOOKUP(A63,[2]dvojboj!$A$6:$M$125,7,FALSE)</f>
        <v>24</v>
      </c>
      <c r="E63" s="7">
        <f>VLOOKUP(A63,[2]dvojboj!$A$6:$M$125,8,FALSE)</f>
        <v>18</v>
      </c>
      <c r="F63" s="7" t="str">
        <f>VLOOKUP(A63,[2]dvojboj!$A$6:$M$125,9,FALSE)</f>
        <v>Jaroslav HÝBL</v>
      </c>
      <c r="G63" s="7" t="str">
        <f>VLOOKUP(A63,[2]dvojboj!$A$6:$M$125,10,FALSE)</f>
        <v>Šumperk</v>
      </c>
      <c r="H63" s="8">
        <f>VLOOKUP(A63,[2]dvojboj!$A$6:$M$125,11,FALSE)</f>
        <v>21.35</v>
      </c>
      <c r="I63" s="8">
        <f>VLOOKUP(A63,[2]dvojboj!$A$6:$M$125,12,FALSE)</f>
        <v>25.35</v>
      </c>
      <c r="J63" s="8">
        <f>VLOOKUP(A63,[2]dvojboj!$A$6:$M$125,13,FALSE)</f>
        <v>46.7</v>
      </c>
    </row>
    <row r="64" spans="1:10">
      <c r="A64">
        <v>59</v>
      </c>
      <c r="B64" s="7">
        <f>VLOOKUP(A64,[2]dvojboj!$A$6:$M$125,3,FALSE)</f>
        <v>59</v>
      </c>
      <c r="C64" s="7" t="str">
        <f>VLOOKUP(A64,[2]dvojboj!$A$6:$M$125,5,FALSE)</f>
        <v/>
      </c>
      <c r="D64" s="7">
        <f>VLOOKUP(A64,[2]dvojboj!$A$6:$M$125,7,FALSE)</f>
        <v>25</v>
      </c>
      <c r="E64" s="7">
        <f>VLOOKUP(A64,[2]dvojboj!$A$6:$M$125,8,FALSE)</f>
        <v>98</v>
      </c>
      <c r="F64" s="7" t="str">
        <f>VLOOKUP(A64,[2]dvojboj!$A$6:$M$125,9,FALSE)</f>
        <v>Jiří POKOVBA</v>
      </c>
      <c r="G64" s="7" t="str">
        <f>VLOOKUP(A64,[2]dvojboj!$A$6:$M$125,10,FALSE)</f>
        <v>Prostějov</v>
      </c>
      <c r="H64" s="8">
        <f>VLOOKUP(A64,[2]dvojboj!$A$6:$M$125,11,FALSE)</f>
        <v>23.79</v>
      </c>
      <c r="I64" s="8">
        <f>VLOOKUP(A64,[2]dvojboj!$A$6:$M$125,12,FALSE)</f>
        <v>23.05</v>
      </c>
      <c r="J64" s="8">
        <f>VLOOKUP(A64,[2]dvojboj!$A$6:$M$125,13,FALSE)</f>
        <v>46.84</v>
      </c>
    </row>
    <row r="65" spans="1:10">
      <c r="A65">
        <v>60</v>
      </c>
      <c r="B65" s="7">
        <f>VLOOKUP(A65,[2]dvojboj!$A$6:$M$125,3,FALSE)</f>
        <v>60</v>
      </c>
      <c r="C65" s="7" t="str">
        <f>VLOOKUP(A65,[2]dvojboj!$A$6:$M$125,5,FALSE)</f>
        <v/>
      </c>
      <c r="D65" s="7">
        <f>VLOOKUP(A65,[2]dvojboj!$A$6:$M$125,7,FALSE)</f>
        <v>26</v>
      </c>
      <c r="E65" s="7">
        <f>VLOOKUP(A65,[2]dvojboj!$A$6:$M$125,8,FALSE)</f>
        <v>42</v>
      </c>
      <c r="F65" s="7" t="str">
        <f>VLOOKUP(A65,[2]dvojboj!$A$6:$M$125,9,FALSE)</f>
        <v>David KRHOVJÁK</v>
      </c>
      <c r="G65" s="7" t="str">
        <f>VLOOKUP(A65,[2]dvojboj!$A$6:$M$125,10,FALSE)</f>
        <v>Frýdek-Místek</v>
      </c>
      <c r="H65" s="8">
        <f>VLOOKUP(A65,[2]dvojboj!$A$6:$M$125,11,FALSE)</f>
        <v>22.4</v>
      </c>
      <c r="I65" s="8">
        <f>VLOOKUP(A65,[2]dvojboj!$A$6:$M$125,12,FALSE)</f>
        <v>25.11</v>
      </c>
      <c r="J65" s="8">
        <f>VLOOKUP(A65,[2]dvojboj!$A$6:$M$125,13,FALSE)</f>
        <v>47.51</v>
      </c>
    </row>
    <row r="66" spans="1:10">
      <c r="A66">
        <v>61</v>
      </c>
      <c r="B66" s="7">
        <f>VLOOKUP(A66,[2]dvojboj!$A$6:$M$125,3,FALSE)</f>
        <v>61</v>
      </c>
      <c r="C66" s="7">
        <f>VLOOKUP(A66,[2]dvojboj!$A$6:$M$125,5,FALSE)</f>
        <v>29</v>
      </c>
      <c r="D66" s="7" t="str">
        <f>VLOOKUP(A66,[2]dvojboj!$A$6:$M$125,7,FALSE)</f>
        <v/>
      </c>
      <c r="E66" s="7">
        <f>VLOOKUP(A66,[2]dvojboj!$A$6:$M$125,8,FALSE)</f>
        <v>87</v>
      </c>
      <c r="F66" s="7" t="str">
        <f>VLOOKUP(A66,[2]dvojboj!$A$6:$M$125,9,FALSE)</f>
        <v>Lukáš JELŠÍK</v>
      </c>
      <c r="G66" s="7" t="str">
        <f>VLOOKUP(A66,[2]dvojboj!$A$6:$M$125,10,FALSE)</f>
        <v>Nový Jičín</v>
      </c>
      <c r="H66" s="8">
        <f>VLOOKUP(A66,[2]dvojboj!$A$6:$M$125,11,FALSE)</f>
        <v>22.64</v>
      </c>
      <c r="I66" s="8">
        <f>VLOOKUP(A66,[2]dvojboj!$A$6:$M$125,12,FALSE)</f>
        <v>25.8</v>
      </c>
      <c r="J66" s="8">
        <f>VLOOKUP(A66,[2]dvojboj!$A$6:$M$125,13,FALSE)</f>
        <v>48.44</v>
      </c>
    </row>
    <row r="67" spans="1:10">
      <c r="A67">
        <v>62</v>
      </c>
      <c r="B67" s="7">
        <f>VLOOKUP(A67,[2]dvojboj!$A$6:$M$125,3,FALSE)</f>
        <v>62</v>
      </c>
      <c r="C67" s="7" t="str">
        <f>VLOOKUP(A67,[2]dvojboj!$A$6:$M$125,5,FALSE)</f>
        <v/>
      </c>
      <c r="D67" s="7">
        <f>VLOOKUP(A67,[2]dvojboj!$A$6:$M$125,7,FALSE)</f>
        <v>27</v>
      </c>
      <c r="E67" s="7">
        <f>VLOOKUP(A67,[2]dvojboj!$A$6:$M$125,8,FALSE)</f>
        <v>13</v>
      </c>
      <c r="F67" s="7" t="str">
        <f>VLOOKUP(A67,[2]dvojboj!$A$6:$M$125,9,FALSE)</f>
        <v>Jiří PAVLŮ</v>
      </c>
      <c r="G67" s="7" t="str">
        <f>VLOOKUP(A67,[2]dvojboj!$A$6:$M$125,10,FALSE)</f>
        <v>Šumperk</v>
      </c>
      <c r="H67" s="8">
        <f>VLOOKUP(A67,[2]dvojboj!$A$6:$M$125,11,FALSE)</f>
        <v>22.41</v>
      </c>
      <c r="I67" s="8">
        <f>VLOOKUP(A67,[2]dvojboj!$A$6:$M$125,12,FALSE)</f>
        <v>26.67</v>
      </c>
      <c r="J67" s="8">
        <f>VLOOKUP(A67,[2]dvojboj!$A$6:$M$125,13,FALSE)</f>
        <v>49.08</v>
      </c>
    </row>
    <row r="68" spans="1:10">
      <c r="A68">
        <v>63</v>
      </c>
      <c r="B68" s="7">
        <f>VLOOKUP(A68,[2]dvojboj!$A$6:$M$125,3,FALSE)</f>
        <v>63</v>
      </c>
      <c r="C68" s="7" t="str">
        <f>VLOOKUP(A68,[2]dvojboj!$A$6:$M$125,5,FALSE)</f>
        <v/>
      </c>
      <c r="D68" s="7">
        <f>VLOOKUP(A68,[2]dvojboj!$A$6:$M$125,7,FALSE)</f>
        <v>28</v>
      </c>
      <c r="E68" s="7">
        <f>VLOOKUP(A68,[2]dvojboj!$A$6:$M$125,8,FALSE)</f>
        <v>41</v>
      </c>
      <c r="F68" s="7" t="str">
        <f>VLOOKUP(A68,[2]dvojboj!$A$6:$M$125,9,FALSE)</f>
        <v>Marek FUCIMAN</v>
      </c>
      <c r="G68" s="7" t="str">
        <f>VLOOKUP(A68,[2]dvojboj!$A$6:$M$125,10,FALSE)</f>
        <v>Frýdek-Místek</v>
      </c>
      <c r="H68" s="8">
        <f>VLOOKUP(A68,[2]dvojboj!$A$6:$M$125,11,FALSE)</f>
        <v>23.14</v>
      </c>
      <c r="I68" s="8">
        <f>VLOOKUP(A68,[2]dvojboj!$A$6:$M$125,12,FALSE)</f>
        <v>27.18</v>
      </c>
      <c r="J68" s="8">
        <f>VLOOKUP(A68,[2]dvojboj!$A$6:$M$125,13,FALSE)</f>
        <v>50.32</v>
      </c>
    </row>
    <row r="69" spans="1:10">
      <c r="A69">
        <v>64</v>
      </c>
      <c r="B69" s="7">
        <f>VLOOKUP(A69,[2]dvojboj!$A$6:$M$125,3,FALSE)</f>
        <v>64</v>
      </c>
      <c r="C69" s="7">
        <f>VLOOKUP(A69,[2]dvojboj!$A$6:$M$125,5,FALSE)</f>
        <v>30</v>
      </c>
      <c r="D69" s="7" t="str">
        <f>VLOOKUP(A69,[2]dvojboj!$A$6:$M$125,7,FALSE)</f>
        <v/>
      </c>
      <c r="E69" s="7">
        <f>VLOOKUP(A69,[2]dvojboj!$A$6:$M$125,8,FALSE)</f>
        <v>83</v>
      </c>
      <c r="F69" s="7" t="str">
        <f>VLOOKUP(A69,[2]dvojboj!$A$6:$M$125,9,FALSE)</f>
        <v>Pavel ŽÍDEK</v>
      </c>
      <c r="G69" s="7" t="str">
        <f>VLOOKUP(A69,[2]dvojboj!$A$6:$M$125,10,FALSE)</f>
        <v>Nový Jičín</v>
      </c>
      <c r="H69" s="8">
        <f>VLOOKUP(A69,[2]dvojboj!$A$6:$M$125,11,FALSE)</f>
        <v>23.9</v>
      </c>
      <c r="I69" s="8">
        <f>VLOOKUP(A69,[2]dvojboj!$A$6:$M$125,12,FALSE)</f>
        <v>26.62</v>
      </c>
      <c r="J69" s="8">
        <f>VLOOKUP(A69,[2]dvojboj!$A$6:$M$125,13,FALSE)</f>
        <v>50.519999999999996</v>
      </c>
    </row>
    <row r="70" spans="1:10">
      <c r="A70">
        <v>65</v>
      </c>
      <c r="B70" s="7">
        <f>VLOOKUP(A70,[2]dvojboj!$A$6:$M$125,3,FALSE)</f>
        <v>65</v>
      </c>
      <c r="C70" s="7" t="str">
        <f>VLOOKUP(A70,[2]dvojboj!$A$6:$M$125,5,FALSE)</f>
        <v/>
      </c>
      <c r="D70" s="7">
        <f>VLOOKUP(A70,[2]dvojboj!$A$6:$M$125,7,FALSE)</f>
        <v>29</v>
      </c>
      <c r="E70" s="7">
        <f>VLOOKUP(A70,[2]dvojboj!$A$6:$M$125,8,FALSE)</f>
        <v>72</v>
      </c>
      <c r="F70" s="7" t="str">
        <f>VLOOKUP(A70,[2]dvojboj!$A$6:$M$125,9,FALSE)</f>
        <v>Pavel ŠŤASTNÝ</v>
      </c>
      <c r="G70" s="7" t="str">
        <f>VLOOKUP(A70,[2]dvojboj!$A$6:$M$125,10,FALSE)</f>
        <v>Jeseník</v>
      </c>
      <c r="H70" s="8">
        <f>VLOOKUP(A70,[2]dvojboj!$A$6:$M$125,11,FALSE)</f>
        <v>24.2</v>
      </c>
      <c r="I70" s="8">
        <f>VLOOKUP(A70,[2]dvojboj!$A$6:$M$125,12,FALSE)</f>
        <v>27.05</v>
      </c>
      <c r="J70" s="8">
        <f>VLOOKUP(A70,[2]dvojboj!$A$6:$M$125,13,FALSE)</f>
        <v>51.25</v>
      </c>
    </row>
    <row r="71" spans="1:10">
      <c r="A71">
        <v>66</v>
      </c>
      <c r="B71" s="7">
        <f>VLOOKUP(A71,[2]dvojboj!$A$6:$M$125,3,FALSE)</f>
        <v>66</v>
      </c>
      <c r="C71" s="7" t="str">
        <f>VLOOKUP(A71,[2]dvojboj!$A$6:$M$125,5,FALSE)</f>
        <v/>
      </c>
      <c r="D71" s="7">
        <f>VLOOKUP(A71,[2]dvojboj!$A$6:$M$125,7,FALSE)</f>
        <v>30</v>
      </c>
      <c r="E71" s="7">
        <f>VLOOKUP(A71,[2]dvojboj!$A$6:$M$125,8,FALSE)</f>
        <v>94</v>
      </c>
      <c r="F71" s="7" t="str">
        <f>VLOOKUP(A71,[2]dvojboj!$A$6:$M$125,9,FALSE)</f>
        <v>Martin GRULICH</v>
      </c>
      <c r="G71" s="7" t="str">
        <f>VLOOKUP(A71,[2]dvojboj!$A$6:$M$125,10,FALSE)</f>
        <v>Prostějov</v>
      </c>
      <c r="H71" s="8">
        <f>VLOOKUP(A71,[2]dvojboj!$A$6:$M$125,11,FALSE)</f>
        <v>19.940000000000001</v>
      </c>
      <c r="I71" s="8">
        <f>VLOOKUP(A71,[2]dvojboj!$A$6:$M$125,12,FALSE)</f>
        <v>31.61</v>
      </c>
      <c r="J71" s="8">
        <f>VLOOKUP(A71,[2]dvojboj!$A$6:$M$125,13,FALSE)</f>
        <v>51.55</v>
      </c>
    </row>
    <row r="72" spans="1:10">
      <c r="A72">
        <v>67</v>
      </c>
      <c r="B72" s="7">
        <f>VLOOKUP(A72,[2]dvojboj!$A$6:$M$125,3,FALSE)</f>
        <v>67</v>
      </c>
      <c r="C72" s="7">
        <f>VLOOKUP(A72,[2]dvojboj!$A$6:$M$125,5,FALSE)</f>
        <v>31</v>
      </c>
      <c r="D72" s="7" t="str">
        <f>VLOOKUP(A72,[2]dvojboj!$A$6:$M$125,7,FALSE)</f>
        <v/>
      </c>
      <c r="E72" s="7">
        <f>VLOOKUP(A72,[2]dvojboj!$A$6:$M$125,8,FALSE)</f>
        <v>29</v>
      </c>
      <c r="F72" s="7" t="str">
        <f>VLOOKUP(A72,[2]dvojboj!$A$6:$M$125,9,FALSE)</f>
        <v>Ondřej CHALUPA</v>
      </c>
      <c r="G72" s="7" t="str">
        <f>VLOOKUP(A72,[2]dvojboj!$A$6:$M$125,10,FALSE)</f>
        <v>Bruntál</v>
      </c>
      <c r="H72" s="8">
        <f>VLOOKUP(A72,[2]dvojboj!$A$6:$M$125,11,FALSE)</f>
        <v>21.52</v>
      </c>
      <c r="I72" s="8">
        <f>VLOOKUP(A72,[2]dvojboj!$A$6:$M$125,12,FALSE)</f>
        <v>30.66</v>
      </c>
      <c r="J72" s="8">
        <f>VLOOKUP(A72,[2]dvojboj!$A$6:$M$125,13,FALSE)</f>
        <v>52.18</v>
      </c>
    </row>
    <row r="73" spans="1:10">
      <c r="A73">
        <v>68</v>
      </c>
      <c r="B73" s="7">
        <f>VLOOKUP(A73,[2]dvojboj!$A$6:$M$125,3,FALSE)</f>
        <v>68</v>
      </c>
      <c r="C73" s="7">
        <f>VLOOKUP(A73,[2]dvojboj!$A$6:$M$125,5,FALSE)</f>
        <v>32</v>
      </c>
      <c r="D73" s="7" t="str">
        <f>VLOOKUP(A73,[2]dvojboj!$A$6:$M$125,7,FALSE)</f>
        <v/>
      </c>
      <c r="E73" s="7">
        <f>VLOOKUP(A73,[2]dvojboj!$A$6:$M$125,8,FALSE)</f>
        <v>86</v>
      </c>
      <c r="F73" s="7" t="str">
        <f>VLOOKUP(A73,[2]dvojboj!$A$6:$M$125,9,FALSE)</f>
        <v>Lubomír ADAM</v>
      </c>
      <c r="G73" s="7" t="str">
        <f>VLOOKUP(A73,[2]dvojboj!$A$6:$M$125,10,FALSE)</f>
        <v>Nový Jičín</v>
      </c>
      <c r="H73" s="8">
        <f>VLOOKUP(A73,[2]dvojboj!$A$6:$M$125,11,FALSE)</f>
        <v>21.79</v>
      </c>
      <c r="I73" s="8">
        <f>VLOOKUP(A73,[2]dvojboj!$A$6:$M$125,12,FALSE)</f>
        <v>31.75</v>
      </c>
      <c r="J73" s="8">
        <f>VLOOKUP(A73,[2]dvojboj!$A$6:$M$125,13,FALSE)</f>
        <v>53.54</v>
      </c>
    </row>
    <row r="74" spans="1:10">
      <c r="A74">
        <v>69</v>
      </c>
      <c r="B74" s="7">
        <f>VLOOKUP(A74,[2]dvojboj!$A$6:$M$125,3,FALSE)</f>
        <v>69</v>
      </c>
      <c r="C74" s="7">
        <f>VLOOKUP(A74,[2]dvojboj!$A$6:$M$125,5,FALSE)</f>
        <v>33</v>
      </c>
      <c r="D74" s="7" t="str">
        <f>VLOOKUP(A74,[2]dvojboj!$A$6:$M$125,7,FALSE)</f>
        <v/>
      </c>
      <c r="E74" s="7">
        <f>VLOOKUP(A74,[2]dvojboj!$A$6:$M$125,8,FALSE)</f>
        <v>25</v>
      </c>
      <c r="F74" s="7" t="str">
        <f>VLOOKUP(A74,[2]dvojboj!$A$6:$M$125,9,FALSE)</f>
        <v>Michal TISOŇ</v>
      </c>
      <c r="G74" s="7" t="str">
        <f>VLOOKUP(A74,[2]dvojboj!$A$6:$M$125,10,FALSE)</f>
        <v>Bruntál</v>
      </c>
      <c r="H74" s="8">
        <f>VLOOKUP(A74,[2]dvojboj!$A$6:$M$125,11,FALSE)</f>
        <v>22.52</v>
      </c>
      <c r="I74" s="8">
        <f>VLOOKUP(A74,[2]dvojboj!$A$6:$M$125,12,FALSE)</f>
        <v>31.62</v>
      </c>
      <c r="J74" s="8">
        <f>VLOOKUP(A74,[2]dvojboj!$A$6:$M$125,13,FALSE)</f>
        <v>54.14</v>
      </c>
    </row>
    <row r="75" spans="1:10">
      <c r="A75">
        <v>70</v>
      </c>
      <c r="B75" s="7">
        <f>VLOOKUP(A75,[2]dvojboj!$A$6:$M$125,3,FALSE)</f>
        <v>70</v>
      </c>
      <c r="C75" s="7" t="str">
        <f>VLOOKUP(A75,[2]dvojboj!$A$6:$M$125,5,FALSE)</f>
        <v/>
      </c>
      <c r="D75" s="7">
        <f>VLOOKUP(A75,[2]dvojboj!$A$6:$M$125,7,FALSE)</f>
        <v>31</v>
      </c>
      <c r="E75" s="7">
        <f>VLOOKUP(A75,[2]dvojboj!$A$6:$M$125,8,FALSE)</f>
        <v>17</v>
      </c>
      <c r="F75" s="7" t="str">
        <f>VLOOKUP(A75,[2]dvojboj!$A$6:$M$125,9,FALSE)</f>
        <v>Jakub ONDRUCH</v>
      </c>
      <c r="G75" s="7" t="str">
        <f>VLOOKUP(A75,[2]dvojboj!$A$6:$M$125,10,FALSE)</f>
        <v>Šumperk</v>
      </c>
      <c r="H75" s="8">
        <f>VLOOKUP(A75,[2]dvojboj!$A$6:$M$125,11,FALSE)</f>
        <v>20.74</v>
      </c>
      <c r="I75" s="8">
        <f>VLOOKUP(A75,[2]dvojboj!$A$6:$M$125,12,FALSE)</f>
        <v>33.479999999999997</v>
      </c>
      <c r="J75" s="8">
        <f>VLOOKUP(A75,[2]dvojboj!$A$6:$M$125,13,FALSE)</f>
        <v>54.22</v>
      </c>
    </row>
    <row r="76" spans="1:10">
      <c r="A76">
        <v>71</v>
      </c>
      <c r="B76" s="7">
        <f>VLOOKUP(A76,[2]dvojboj!$A$6:$M$125,3,FALSE)</f>
        <v>71</v>
      </c>
      <c r="C76" s="7" t="str">
        <f>VLOOKUP(A76,[2]dvojboj!$A$6:$M$125,5,FALSE)</f>
        <v/>
      </c>
      <c r="D76" s="7">
        <f>VLOOKUP(A76,[2]dvojboj!$A$6:$M$125,7,FALSE)</f>
        <v>32</v>
      </c>
      <c r="E76" s="7">
        <f>VLOOKUP(A76,[2]dvojboj!$A$6:$M$125,8,FALSE)</f>
        <v>74</v>
      </c>
      <c r="F76" s="7" t="str">
        <f>VLOOKUP(A76,[2]dvojboj!$A$6:$M$125,9,FALSE)</f>
        <v>Michal KUŽÍLEK</v>
      </c>
      <c r="G76" s="7" t="str">
        <f>VLOOKUP(A76,[2]dvojboj!$A$6:$M$125,10,FALSE)</f>
        <v>Jeseník</v>
      </c>
      <c r="H76" s="8">
        <f>VLOOKUP(A76,[2]dvojboj!$A$6:$M$125,11,FALSE)</f>
        <v>23.64</v>
      </c>
      <c r="I76" s="8">
        <f>VLOOKUP(A76,[2]dvojboj!$A$6:$M$125,12,FALSE)</f>
        <v>31.18</v>
      </c>
      <c r="J76" s="8">
        <f>VLOOKUP(A76,[2]dvojboj!$A$6:$M$125,13,FALSE)</f>
        <v>54.82</v>
      </c>
    </row>
    <row r="77" spans="1:10">
      <c r="A77">
        <v>72</v>
      </c>
      <c r="B77" s="7">
        <f>VLOOKUP(A77,[2]dvojboj!$A$6:$M$125,3,FALSE)</f>
        <v>72</v>
      </c>
      <c r="C77" s="7" t="str">
        <f>VLOOKUP(A77,[2]dvojboj!$A$6:$M$125,5,FALSE)</f>
        <v/>
      </c>
      <c r="D77" s="7">
        <f>VLOOKUP(A77,[2]dvojboj!$A$6:$M$125,7,FALSE)</f>
        <v>33</v>
      </c>
      <c r="E77" s="7">
        <f>VLOOKUP(A77,[2]dvojboj!$A$6:$M$125,8,FALSE)</f>
        <v>16</v>
      </c>
      <c r="F77" s="7" t="str">
        <f>VLOOKUP(A77,[2]dvojboj!$A$6:$M$125,9,FALSE)</f>
        <v>Jiří ŠTÁBL</v>
      </c>
      <c r="G77" s="7" t="str">
        <f>VLOOKUP(A77,[2]dvojboj!$A$6:$M$125,10,FALSE)</f>
        <v>Šumperk</v>
      </c>
      <c r="H77" s="8">
        <f>VLOOKUP(A77,[2]dvojboj!$A$6:$M$125,11,FALSE)</f>
        <v>22.97</v>
      </c>
      <c r="I77" s="8">
        <f>VLOOKUP(A77,[2]dvojboj!$A$6:$M$125,12,FALSE)</f>
        <v>34.47</v>
      </c>
      <c r="J77" s="8">
        <f>VLOOKUP(A77,[2]dvojboj!$A$6:$M$125,13,FALSE)</f>
        <v>57.44</v>
      </c>
    </row>
    <row r="78" spans="1:10">
      <c r="A78">
        <v>73</v>
      </c>
      <c r="B78" s="7">
        <f>VLOOKUP(A78,[2]dvojboj!$A$6:$M$125,3,FALSE)</f>
        <v>73</v>
      </c>
      <c r="C78" s="7" t="str">
        <f>VLOOKUP(A78,[2]dvojboj!$A$6:$M$125,5,FALSE)</f>
        <v/>
      </c>
      <c r="D78" s="7">
        <f>VLOOKUP(A78,[2]dvojboj!$A$6:$M$125,7,FALSE)</f>
        <v>34</v>
      </c>
      <c r="E78" s="7">
        <f>VLOOKUP(A78,[2]dvojboj!$A$6:$M$125,8,FALSE)</f>
        <v>91</v>
      </c>
      <c r="F78" s="7" t="str">
        <f>VLOOKUP(A78,[2]dvojboj!$A$6:$M$125,9,FALSE)</f>
        <v>Jakub DOLEČEK</v>
      </c>
      <c r="G78" s="7" t="str">
        <f>VLOOKUP(A78,[2]dvojboj!$A$6:$M$125,10,FALSE)</f>
        <v>Prostějov</v>
      </c>
      <c r="H78" s="8">
        <f>VLOOKUP(A78,[2]dvojboj!$A$6:$M$125,11,FALSE)</f>
        <v>26.99</v>
      </c>
      <c r="I78" s="8">
        <f>VLOOKUP(A78,[2]dvojboj!$A$6:$M$125,12,FALSE)</f>
        <v>31.78</v>
      </c>
      <c r="J78" s="8">
        <f>VLOOKUP(A78,[2]dvojboj!$A$6:$M$125,13,FALSE)</f>
        <v>58.769999999999996</v>
      </c>
    </row>
    <row r="79" spans="1:10">
      <c r="A79">
        <v>74</v>
      </c>
      <c r="B79" s="7">
        <f>VLOOKUP(A79,[2]dvojboj!$A$6:$M$125,3,FALSE)</f>
        <v>74</v>
      </c>
      <c r="C79" s="7" t="str">
        <f>VLOOKUP(A79,[2]dvojboj!$A$6:$M$125,5,FALSE)</f>
        <v/>
      </c>
      <c r="D79" s="7">
        <f>VLOOKUP(A79,[2]dvojboj!$A$6:$M$125,7,FALSE)</f>
        <v>35</v>
      </c>
      <c r="E79" s="7">
        <f>VLOOKUP(A79,[2]dvojboj!$A$6:$M$125,8,FALSE)</f>
        <v>71</v>
      </c>
      <c r="F79" s="7" t="str">
        <f>VLOOKUP(A79,[2]dvojboj!$A$6:$M$125,9,FALSE)</f>
        <v>Aleš JURČÁK</v>
      </c>
      <c r="G79" s="7" t="str">
        <f>VLOOKUP(A79,[2]dvojboj!$A$6:$M$125,10,FALSE)</f>
        <v>Jeseník</v>
      </c>
      <c r="H79" s="8">
        <f>VLOOKUP(A79,[2]dvojboj!$A$6:$M$125,11,FALSE)</f>
        <v>26.29</v>
      </c>
      <c r="I79" s="8">
        <f>VLOOKUP(A79,[2]dvojboj!$A$6:$M$125,12,FALSE)</f>
        <v>36.19</v>
      </c>
      <c r="J79" s="8">
        <f>VLOOKUP(A79,[2]dvojboj!$A$6:$M$125,13,FALSE)</f>
        <v>62.48</v>
      </c>
    </row>
    <row r="80" spans="1:10" hidden="1">
      <c r="A80">
        <v>75</v>
      </c>
      <c r="B80" s="7">
        <f>VLOOKUP(A80,[2]dvojboj!$A$6:$M$125,3,FALSE)</f>
        <v>110</v>
      </c>
      <c r="C80" s="7">
        <f>VLOOKUP(A80,[2]dvojboj!$A$6:$M$125,5,FALSE)</f>
        <v>34</v>
      </c>
      <c r="D80" s="7" t="str">
        <f>VLOOKUP(A80,[2]dvojboj!$A$6:$M$125,7,FALSE)</f>
        <v/>
      </c>
      <c r="E80" s="7">
        <f>VLOOKUP(A80,[2]dvojboj!$A$6:$M$125,8,FALSE)</f>
        <v>4</v>
      </c>
      <c r="F80" s="7" t="str">
        <f>VLOOKUP(A80,[2]dvojboj!$A$6:$M$125,9,FALSE)</f>
        <v>neobsazen</v>
      </c>
      <c r="G80" s="7" t="str">
        <f>VLOOKUP(A80,[2]dvojboj!$A$6:$M$125,10,FALSE)</f>
        <v>Karviná</v>
      </c>
      <c r="H80" s="8">
        <f>VLOOKUP(A80,[2]dvojboj!$A$6:$M$125,11,FALSE)</f>
        <v>99.99</v>
      </c>
      <c r="I80" s="8">
        <f>VLOOKUP(A80,[2]dvojboj!$A$6:$M$125,12,FALSE)</f>
        <v>99.99</v>
      </c>
      <c r="J80" s="8">
        <f>VLOOKUP(A80,[2]dvojboj!$A$6:$M$125,13,FALSE)</f>
        <v>99.99</v>
      </c>
    </row>
    <row r="81" spans="1:10" hidden="1">
      <c r="A81">
        <v>76</v>
      </c>
      <c r="B81" s="7">
        <f>VLOOKUP(A81,[2]dvojboj!$A$6:$M$125,3,FALSE)</f>
        <v>110</v>
      </c>
      <c r="C81" s="7">
        <f>VLOOKUP(A81,[2]dvojboj!$A$6:$M$125,5,FALSE)</f>
        <v>34</v>
      </c>
      <c r="D81" s="7" t="str">
        <f>VLOOKUP(A81,[2]dvojboj!$A$6:$M$125,7,FALSE)</f>
        <v/>
      </c>
      <c r="E81" s="7">
        <f>VLOOKUP(A81,[2]dvojboj!$A$6:$M$125,8,FALSE)</f>
        <v>8</v>
      </c>
      <c r="F81" s="7" t="str">
        <f>VLOOKUP(A81,[2]dvojboj!$A$6:$M$125,9,FALSE)</f>
        <v>Aleš MASNÝ</v>
      </c>
      <c r="G81" s="7" t="str">
        <f>VLOOKUP(A81,[2]dvojboj!$A$6:$M$125,10,FALSE)</f>
        <v>Karviná</v>
      </c>
      <c r="H81" s="8">
        <f>VLOOKUP(A81,[2]dvojboj!$A$6:$M$125,11,FALSE)</f>
        <v>17.66</v>
      </c>
      <c r="I81" s="8">
        <f>VLOOKUP(A81,[2]dvojboj!$A$6:$M$125,12,FALSE)</f>
        <v>99.99</v>
      </c>
      <c r="J81" s="8">
        <f>VLOOKUP(A81,[2]dvojboj!$A$6:$M$125,13,FALSE)</f>
        <v>99.99</v>
      </c>
    </row>
    <row r="82" spans="1:10" hidden="1">
      <c r="A82">
        <v>77</v>
      </c>
      <c r="B82" s="7">
        <f>VLOOKUP(A82,[2]dvojboj!$A$6:$M$125,3,FALSE)</f>
        <v>110</v>
      </c>
      <c r="C82" s="7">
        <f>VLOOKUP(A82,[2]dvojboj!$A$6:$M$125,5,FALSE)</f>
        <v>34</v>
      </c>
      <c r="D82" s="7" t="str">
        <f>VLOOKUP(A82,[2]dvojboj!$A$6:$M$125,7,FALSE)</f>
        <v/>
      </c>
      <c r="E82" s="7">
        <f>VLOOKUP(A82,[2]dvojboj!$A$6:$M$125,8,FALSE)</f>
        <v>9</v>
      </c>
      <c r="F82" s="7" t="str">
        <f>VLOOKUP(A82,[2]dvojboj!$A$6:$M$125,9,FALSE)</f>
        <v>Jaroslav HANZEL</v>
      </c>
      <c r="G82" s="7" t="str">
        <f>VLOOKUP(A82,[2]dvojboj!$A$6:$M$125,10,FALSE)</f>
        <v>Karviná</v>
      </c>
      <c r="H82" s="8">
        <f>VLOOKUP(A82,[2]dvojboj!$A$6:$M$125,11,FALSE)</f>
        <v>99.99</v>
      </c>
      <c r="I82" s="8">
        <f>VLOOKUP(A82,[2]dvojboj!$A$6:$M$125,12,FALSE)</f>
        <v>16.809999999999999</v>
      </c>
      <c r="J82" s="8">
        <f>VLOOKUP(A82,[2]dvojboj!$A$6:$M$125,13,FALSE)</f>
        <v>99.99</v>
      </c>
    </row>
    <row r="83" spans="1:10" hidden="1">
      <c r="A83">
        <v>78</v>
      </c>
      <c r="B83" s="7">
        <f>VLOOKUP(A83,[2]dvojboj!$A$6:$M$125,3,FALSE)</f>
        <v>110</v>
      </c>
      <c r="C83" s="7" t="str">
        <f>VLOOKUP(A83,[2]dvojboj!$A$6:$M$125,5,FALSE)</f>
        <v/>
      </c>
      <c r="D83" s="7">
        <f>VLOOKUP(A83,[2]dvojboj!$A$6:$M$125,7,FALSE)</f>
        <v>36</v>
      </c>
      <c r="E83" s="7">
        <f>VLOOKUP(A83,[2]dvojboj!$A$6:$M$125,8,FALSE)</f>
        <v>14</v>
      </c>
      <c r="F83" s="7" t="str">
        <f>VLOOKUP(A83,[2]dvojboj!$A$6:$M$125,9,FALSE)</f>
        <v>Jiří HÝBL</v>
      </c>
      <c r="G83" s="7" t="str">
        <f>VLOOKUP(A83,[2]dvojboj!$A$6:$M$125,10,FALSE)</f>
        <v>Šumperk</v>
      </c>
      <c r="H83" s="8">
        <f>VLOOKUP(A83,[2]dvojboj!$A$6:$M$125,11,FALSE)</f>
        <v>22.47</v>
      </c>
      <c r="I83" s="8">
        <f>VLOOKUP(A83,[2]dvojboj!$A$6:$M$125,12,FALSE)</f>
        <v>99.99</v>
      </c>
      <c r="J83" s="8">
        <f>VLOOKUP(A83,[2]dvojboj!$A$6:$M$125,13,FALSE)</f>
        <v>99.99</v>
      </c>
    </row>
    <row r="84" spans="1:10" hidden="1">
      <c r="A84">
        <v>79</v>
      </c>
      <c r="B84" s="7">
        <f>VLOOKUP(A84,[2]dvojboj!$A$6:$M$125,3,FALSE)</f>
        <v>110</v>
      </c>
      <c r="C84" s="7" t="str">
        <f>VLOOKUP(A84,[2]dvojboj!$A$6:$M$125,5,FALSE)</f>
        <v/>
      </c>
      <c r="D84" s="7">
        <f>VLOOKUP(A84,[2]dvojboj!$A$6:$M$125,7,FALSE)</f>
        <v>36</v>
      </c>
      <c r="E84" s="7">
        <f>VLOOKUP(A84,[2]dvojboj!$A$6:$M$125,8,FALSE)</f>
        <v>15</v>
      </c>
      <c r="F84" s="7" t="str">
        <f>VLOOKUP(A84,[2]dvojboj!$A$6:$M$125,9,FALSE)</f>
        <v>Vítězslav RESNER</v>
      </c>
      <c r="G84" s="7" t="str">
        <f>VLOOKUP(A84,[2]dvojboj!$A$6:$M$125,10,FALSE)</f>
        <v>Šumperk</v>
      </c>
      <c r="H84" s="8">
        <f>VLOOKUP(A84,[2]dvojboj!$A$6:$M$125,11,FALSE)</f>
        <v>99.99</v>
      </c>
      <c r="I84" s="8">
        <f>VLOOKUP(A84,[2]dvojboj!$A$6:$M$125,12,FALSE)</f>
        <v>20.32</v>
      </c>
      <c r="J84" s="8">
        <f>VLOOKUP(A84,[2]dvojboj!$A$6:$M$125,13,FALSE)</f>
        <v>99.99</v>
      </c>
    </row>
    <row r="85" spans="1:10" hidden="1">
      <c r="A85">
        <v>80</v>
      </c>
      <c r="B85" s="7">
        <f>VLOOKUP(A85,[2]dvojboj!$A$6:$M$125,3,FALSE)</f>
        <v>110</v>
      </c>
      <c r="C85" s="7" t="str">
        <f>VLOOKUP(A85,[2]dvojboj!$A$6:$M$125,5,FALSE)</f>
        <v/>
      </c>
      <c r="D85" s="7">
        <f>VLOOKUP(A85,[2]dvojboj!$A$6:$M$125,7,FALSE)</f>
        <v>36</v>
      </c>
      <c r="E85" s="7">
        <f>VLOOKUP(A85,[2]dvojboj!$A$6:$M$125,8,FALSE)</f>
        <v>19</v>
      </c>
      <c r="F85" s="7" t="str">
        <f>VLOOKUP(A85,[2]dvojboj!$A$6:$M$125,9,FALSE)</f>
        <v>neobsazen</v>
      </c>
      <c r="G85" s="7" t="str">
        <f>VLOOKUP(A85,[2]dvojboj!$A$6:$M$125,10,FALSE)</f>
        <v>Šumperk</v>
      </c>
      <c r="H85" s="8">
        <f>VLOOKUP(A85,[2]dvojboj!$A$6:$M$125,11,FALSE)</f>
        <v>99.99</v>
      </c>
      <c r="I85" s="8">
        <f>VLOOKUP(A85,[2]dvojboj!$A$6:$M$125,12,FALSE)</f>
        <v>99.99</v>
      </c>
      <c r="J85" s="8">
        <f>VLOOKUP(A85,[2]dvojboj!$A$6:$M$125,13,FALSE)</f>
        <v>99.99</v>
      </c>
    </row>
    <row r="86" spans="1:10" hidden="1">
      <c r="A86">
        <v>81</v>
      </c>
      <c r="B86" s="7">
        <f>VLOOKUP(A86,[2]dvojboj!$A$6:$M$125,3,FALSE)</f>
        <v>110</v>
      </c>
      <c r="C86" s="7" t="str">
        <f>VLOOKUP(A86,[2]dvojboj!$A$6:$M$125,5,FALSE)</f>
        <v/>
      </c>
      <c r="D86" s="7">
        <f>VLOOKUP(A86,[2]dvojboj!$A$6:$M$125,7,FALSE)</f>
        <v>36</v>
      </c>
      <c r="E86" s="7">
        <f>VLOOKUP(A86,[2]dvojboj!$A$6:$M$125,8,FALSE)</f>
        <v>20</v>
      </c>
      <c r="F86" s="7" t="str">
        <f>VLOOKUP(A86,[2]dvojboj!$A$6:$M$125,9,FALSE)</f>
        <v>neobsazen</v>
      </c>
      <c r="G86" s="7" t="str">
        <f>VLOOKUP(A86,[2]dvojboj!$A$6:$M$125,10,FALSE)</f>
        <v>Šumperk</v>
      </c>
      <c r="H86" s="8">
        <f>VLOOKUP(A86,[2]dvojboj!$A$6:$M$125,11,FALSE)</f>
        <v>99.99</v>
      </c>
      <c r="I86" s="8">
        <f>VLOOKUP(A86,[2]dvojboj!$A$6:$M$125,12,FALSE)</f>
        <v>99.99</v>
      </c>
      <c r="J86" s="8">
        <f>VLOOKUP(A86,[2]dvojboj!$A$6:$M$125,13,FALSE)</f>
        <v>99.99</v>
      </c>
    </row>
    <row r="87" spans="1:10" hidden="1">
      <c r="A87">
        <v>82</v>
      </c>
      <c r="B87" s="7">
        <f>VLOOKUP(A87,[2]dvojboj!$A$6:$M$125,3,FALSE)</f>
        <v>110</v>
      </c>
      <c r="C87" s="7">
        <f>VLOOKUP(A87,[2]dvojboj!$A$6:$M$125,5,FALSE)</f>
        <v>34</v>
      </c>
      <c r="D87" s="7" t="str">
        <f>VLOOKUP(A87,[2]dvojboj!$A$6:$M$125,7,FALSE)</f>
        <v/>
      </c>
      <c r="E87" s="7">
        <f>VLOOKUP(A87,[2]dvojboj!$A$6:$M$125,8,FALSE)</f>
        <v>28</v>
      </c>
      <c r="F87" s="7" t="str">
        <f>VLOOKUP(A87,[2]dvojboj!$A$6:$M$125,9,FALSE)</f>
        <v>neobsazen</v>
      </c>
      <c r="G87" s="7" t="str">
        <f>VLOOKUP(A87,[2]dvojboj!$A$6:$M$125,10,FALSE)</f>
        <v>Bruntál</v>
      </c>
      <c r="H87" s="8">
        <f>VLOOKUP(A87,[2]dvojboj!$A$6:$M$125,11,FALSE)</f>
        <v>99.99</v>
      </c>
      <c r="I87" s="8">
        <f>VLOOKUP(A87,[2]dvojboj!$A$6:$M$125,12,FALSE)</f>
        <v>99.99</v>
      </c>
      <c r="J87" s="8">
        <f>VLOOKUP(A87,[2]dvojboj!$A$6:$M$125,13,FALSE)</f>
        <v>99.99</v>
      </c>
    </row>
    <row r="88" spans="1:10" hidden="1">
      <c r="A88">
        <v>83</v>
      </c>
      <c r="B88" s="7">
        <f>VLOOKUP(A88,[2]dvojboj!$A$6:$M$125,3,FALSE)</f>
        <v>110</v>
      </c>
      <c r="C88" s="7">
        <f>VLOOKUP(A88,[2]dvojboj!$A$6:$M$125,5,FALSE)</f>
        <v>34</v>
      </c>
      <c r="D88" s="7" t="str">
        <f>VLOOKUP(A88,[2]dvojboj!$A$6:$M$125,7,FALSE)</f>
        <v/>
      </c>
      <c r="E88" s="7">
        <f>VLOOKUP(A88,[2]dvojboj!$A$6:$M$125,8,FALSE)</f>
        <v>30</v>
      </c>
      <c r="F88" s="7" t="str">
        <f>VLOOKUP(A88,[2]dvojboj!$A$6:$M$125,9,FALSE)</f>
        <v>Tomáš BOXAN</v>
      </c>
      <c r="G88" s="7" t="str">
        <f>VLOOKUP(A88,[2]dvojboj!$A$6:$M$125,10,FALSE)</f>
        <v>Bruntál</v>
      </c>
      <c r="H88" s="8">
        <f>VLOOKUP(A88,[2]dvojboj!$A$6:$M$125,11,FALSE)</f>
        <v>99.99</v>
      </c>
      <c r="I88" s="8">
        <f>VLOOKUP(A88,[2]dvojboj!$A$6:$M$125,12,FALSE)</f>
        <v>99.99</v>
      </c>
      <c r="J88" s="8">
        <f>VLOOKUP(A88,[2]dvojboj!$A$6:$M$125,13,FALSE)</f>
        <v>99.99</v>
      </c>
    </row>
    <row r="89" spans="1:10" hidden="1">
      <c r="A89">
        <v>84</v>
      </c>
      <c r="B89" s="7">
        <f>VLOOKUP(A89,[2]dvojboj!$A$6:$M$125,3,FALSE)</f>
        <v>110</v>
      </c>
      <c r="C89" s="7" t="str">
        <f>VLOOKUP(A89,[2]dvojboj!$A$6:$M$125,5,FALSE)</f>
        <v/>
      </c>
      <c r="D89" s="7">
        <f>VLOOKUP(A89,[2]dvojboj!$A$6:$M$125,7,FALSE)</f>
        <v>36</v>
      </c>
      <c r="E89" s="7">
        <f>VLOOKUP(A89,[2]dvojboj!$A$6:$M$125,8,FALSE)</f>
        <v>31</v>
      </c>
      <c r="F89" s="7" t="str">
        <f>VLOOKUP(A89,[2]dvojboj!$A$6:$M$125,9,FALSE)</f>
        <v>Jan HLAVINKA</v>
      </c>
      <c r="G89" s="7" t="str">
        <f>VLOOKUP(A89,[2]dvojboj!$A$6:$M$125,10,FALSE)</f>
        <v>Olomouc</v>
      </c>
      <c r="H89" s="8">
        <f>VLOOKUP(A89,[2]dvojboj!$A$6:$M$125,11,FALSE)</f>
        <v>23.76</v>
      </c>
      <c r="I89" s="8">
        <f>VLOOKUP(A89,[2]dvojboj!$A$6:$M$125,12,FALSE)</f>
        <v>99.99</v>
      </c>
      <c r="J89" s="8">
        <f>VLOOKUP(A89,[2]dvojboj!$A$6:$M$125,13,FALSE)</f>
        <v>99.99</v>
      </c>
    </row>
    <row r="90" spans="1:10" hidden="1">
      <c r="A90">
        <v>85</v>
      </c>
      <c r="B90" s="7">
        <f>VLOOKUP(A90,[2]dvojboj!$A$6:$M$125,3,FALSE)</f>
        <v>110</v>
      </c>
      <c r="C90" s="7" t="str">
        <f>VLOOKUP(A90,[2]dvojboj!$A$6:$M$125,5,FALSE)</f>
        <v/>
      </c>
      <c r="D90" s="7">
        <f>VLOOKUP(A90,[2]dvojboj!$A$6:$M$125,7,FALSE)</f>
        <v>36</v>
      </c>
      <c r="E90" s="7">
        <f>VLOOKUP(A90,[2]dvojboj!$A$6:$M$125,8,FALSE)</f>
        <v>32</v>
      </c>
      <c r="F90" s="7" t="str">
        <f>VLOOKUP(A90,[2]dvojboj!$A$6:$M$125,9,FALSE)</f>
        <v>Tomáš OTRUBA</v>
      </c>
      <c r="G90" s="7" t="str">
        <f>VLOOKUP(A90,[2]dvojboj!$A$6:$M$125,10,FALSE)</f>
        <v>Olomouc</v>
      </c>
      <c r="H90" s="8">
        <f>VLOOKUP(A90,[2]dvojboj!$A$6:$M$125,11,FALSE)</f>
        <v>99.99</v>
      </c>
      <c r="I90" s="8">
        <f>VLOOKUP(A90,[2]dvojboj!$A$6:$M$125,12,FALSE)</f>
        <v>99.99</v>
      </c>
      <c r="J90" s="8">
        <f>VLOOKUP(A90,[2]dvojboj!$A$6:$M$125,13,FALSE)</f>
        <v>99.99</v>
      </c>
    </row>
    <row r="91" spans="1:10" hidden="1">
      <c r="A91">
        <v>86</v>
      </c>
      <c r="B91" s="7">
        <f>VLOOKUP(A91,[2]dvojboj!$A$6:$M$125,3,FALSE)</f>
        <v>110</v>
      </c>
      <c r="C91" s="7" t="str">
        <f>VLOOKUP(A91,[2]dvojboj!$A$6:$M$125,5,FALSE)</f>
        <v/>
      </c>
      <c r="D91" s="7">
        <f>VLOOKUP(A91,[2]dvojboj!$A$6:$M$125,7,FALSE)</f>
        <v>36</v>
      </c>
      <c r="E91" s="7">
        <f>VLOOKUP(A91,[2]dvojboj!$A$6:$M$125,8,FALSE)</f>
        <v>37</v>
      </c>
      <c r="F91" s="7" t="str">
        <f>VLOOKUP(A91,[2]dvojboj!$A$6:$M$125,9,FALSE)</f>
        <v>Petr NAVRÁTIL</v>
      </c>
      <c r="G91" s="7" t="str">
        <f>VLOOKUP(A91,[2]dvojboj!$A$6:$M$125,10,FALSE)</f>
        <v>Olomouc</v>
      </c>
      <c r="H91" s="8">
        <f>VLOOKUP(A91,[2]dvojboj!$A$6:$M$125,11,FALSE)</f>
        <v>99.99</v>
      </c>
      <c r="I91" s="8">
        <f>VLOOKUP(A91,[2]dvojboj!$A$6:$M$125,12,FALSE)</f>
        <v>17.25</v>
      </c>
      <c r="J91" s="8">
        <f>VLOOKUP(A91,[2]dvojboj!$A$6:$M$125,13,FALSE)</f>
        <v>99.99</v>
      </c>
    </row>
    <row r="92" spans="1:10" hidden="1">
      <c r="A92">
        <v>87</v>
      </c>
      <c r="B92" s="7">
        <f>VLOOKUP(A92,[2]dvojboj!$A$6:$M$125,3,FALSE)</f>
        <v>110</v>
      </c>
      <c r="C92" s="7" t="str">
        <f>VLOOKUP(A92,[2]dvojboj!$A$6:$M$125,5,FALSE)</f>
        <v/>
      </c>
      <c r="D92" s="7">
        <f>VLOOKUP(A92,[2]dvojboj!$A$6:$M$125,7,FALSE)</f>
        <v>36</v>
      </c>
      <c r="E92" s="7">
        <f>VLOOKUP(A92,[2]dvojboj!$A$6:$M$125,8,FALSE)</f>
        <v>38</v>
      </c>
      <c r="F92" s="7" t="str">
        <f>VLOOKUP(A92,[2]dvojboj!$A$6:$M$125,9,FALSE)</f>
        <v>Dalibor BLAŽEK</v>
      </c>
      <c r="G92" s="7" t="str">
        <f>VLOOKUP(A92,[2]dvojboj!$A$6:$M$125,10,FALSE)</f>
        <v>Olomouc</v>
      </c>
      <c r="H92" s="8">
        <f>VLOOKUP(A92,[2]dvojboj!$A$6:$M$125,11,FALSE)</f>
        <v>99.99</v>
      </c>
      <c r="I92" s="8">
        <f>VLOOKUP(A92,[2]dvojboj!$A$6:$M$125,12,FALSE)</f>
        <v>16.149999999999999</v>
      </c>
      <c r="J92" s="8">
        <f>VLOOKUP(A92,[2]dvojboj!$A$6:$M$125,13,FALSE)</f>
        <v>99.99</v>
      </c>
    </row>
    <row r="93" spans="1:10" hidden="1">
      <c r="A93">
        <v>88</v>
      </c>
      <c r="B93" s="7">
        <f>VLOOKUP(A93,[2]dvojboj!$A$6:$M$125,3,FALSE)</f>
        <v>110</v>
      </c>
      <c r="C93" s="7" t="str">
        <f>VLOOKUP(A93,[2]dvojboj!$A$6:$M$125,5,FALSE)</f>
        <v/>
      </c>
      <c r="D93" s="7">
        <f>VLOOKUP(A93,[2]dvojboj!$A$6:$M$125,7,FALSE)</f>
        <v>36</v>
      </c>
      <c r="E93" s="7">
        <f>VLOOKUP(A93,[2]dvojboj!$A$6:$M$125,8,FALSE)</f>
        <v>48</v>
      </c>
      <c r="F93" s="7" t="str">
        <f>VLOOKUP(A93,[2]dvojboj!$A$6:$M$125,9,FALSE)</f>
        <v>Pavel VONDRÁČEK</v>
      </c>
      <c r="G93" s="7" t="str">
        <f>VLOOKUP(A93,[2]dvojboj!$A$6:$M$125,10,FALSE)</f>
        <v>Frýdek-Místek</v>
      </c>
      <c r="H93" s="8">
        <f>VLOOKUP(A93,[2]dvojboj!$A$6:$M$125,11,FALSE)</f>
        <v>22.08</v>
      </c>
      <c r="I93" s="8">
        <f>VLOOKUP(A93,[2]dvojboj!$A$6:$M$125,12,FALSE)</f>
        <v>99.99</v>
      </c>
      <c r="J93" s="8">
        <f>VLOOKUP(A93,[2]dvojboj!$A$6:$M$125,13,FALSE)</f>
        <v>99.99</v>
      </c>
    </row>
    <row r="94" spans="1:10" hidden="1">
      <c r="A94">
        <v>89</v>
      </c>
      <c r="B94" s="7">
        <f>VLOOKUP(A94,[2]dvojboj!$A$6:$M$125,3,FALSE)</f>
        <v>110</v>
      </c>
      <c r="C94" s="7" t="str">
        <f>VLOOKUP(A94,[2]dvojboj!$A$6:$M$125,5,FALSE)</f>
        <v/>
      </c>
      <c r="D94" s="7">
        <f>VLOOKUP(A94,[2]dvojboj!$A$6:$M$125,7,FALSE)</f>
        <v>36</v>
      </c>
      <c r="E94" s="7">
        <f>VLOOKUP(A94,[2]dvojboj!$A$6:$M$125,8,FALSE)</f>
        <v>49</v>
      </c>
      <c r="F94" s="7" t="str">
        <f>VLOOKUP(A94,[2]dvojboj!$A$6:$M$125,9,FALSE)</f>
        <v>David SEJKORA</v>
      </c>
      <c r="G94" s="7" t="str">
        <f>VLOOKUP(A94,[2]dvojboj!$A$6:$M$125,10,FALSE)</f>
        <v>Frýdek-Místek</v>
      </c>
      <c r="H94" s="8">
        <f>VLOOKUP(A94,[2]dvojboj!$A$6:$M$125,11,FALSE)</f>
        <v>99.99</v>
      </c>
      <c r="I94" s="8">
        <f>VLOOKUP(A94,[2]dvojboj!$A$6:$M$125,12,FALSE)</f>
        <v>17.309999999999999</v>
      </c>
      <c r="J94" s="8">
        <f>VLOOKUP(A94,[2]dvojboj!$A$6:$M$125,13,FALSE)</f>
        <v>99.99</v>
      </c>
    </row>
    <row r="95" spans="1:10" hidden="1">
      <c r="A95">
        <v>90</v>
      </c>
      <c r="B95" s="7">
        <f>VLOOKUP(A95,[2]dvojboj!$A$6:$M$125,3,FALSE)</f>
        <v>110</v>
      </c>
      <c r="C95" s="7" t="str">
        <f>VLOOKUP(A95,[2]dvojboj!$A$6:$M$125,5,FALSE)</f>
        <v/>
      </c>
      <c r="D95" s="7">
        <f>VLOOKUP(A95,[2]dvojboj!$A$6:$M$125,7,FALSE)</f>
        <v>36</v>
      </c>
      <c r="E95" s="7">
        <f>VLOOKUP(A95,[2]dvojboj!$A$6:$M$125,8,FALSE)</f>
        <v>50</v>
      </c>
      <c r="F95" s="7" t="str">
        <f>VLOOKUP(A95,[2]dvojboj!$A$6:$M$125,9,FALSE)</f>
        <v>neobsazen</v>
      </c>
      <c r="G95" s="7" t="str">
        <f>VLOOKUP(A95,[2]dvojboj!$A$6:$M$125,10,FALSE)</f>
        <v>Frýdek-Místek</v>
      </c>
      <c r="H95" s="8">
        <f>VLOOKUP(A95,[2]dvojboj!$A$6:$M$125,11,FALSE)</f>
        <v>99.99</v>
      </c>
      <c r="I95" s="8">
        <f>VLOOKUP(A95,[2]dvojboj!$A$6:$M$125,12,FALSE)</f>
        <v>99.99</v>
      </c>
      <c r="J95" s="8">
        <f>VLOOKUP(A95,[2]dvojboj!$A$6:$M$125,13,FALSE)</f>
        <v>99.99</v>
      </c>
    </row>
    <row r="96" spans="1:10" hidden="1">
      <c r="A96">
        <v>91</v>
      </c>
      <c r="B96" s="7">
        <f>VLOOKUP(A96,[2]dvojboj!$A$6:$M$125,3,FALSE)</f>
        <v>110</v>
      </c>
      <c r="C96" s="7" t="str">
        <f>VLOOKUP(A96,[2]dvojboj!$A$6:$M$125,5,FALSE)</f>
        <v/>
      </c>
      <c r="D96" s="7">
        <f>VLOOKUP(A96,[2]dvojboj!$A$6:$M$125,7,FALSE)</f>
        <v>36</v>
      </c>
      <c r="E96" s="7">
        <f>VLOOKUP(A96,[2]dvojboj!$A$6:$M$125,8,FALSE)</f>
        <v>51</v>
      </c>
      <c r="F96" s="7" t="str">
        <f>VLOOKUP(A96,[2]dvojboj!$A$6:$M$125,9,FALSE)</f>
        <v>Jaroslav ZEHNÁLEK</v>
      </c>
      <c r="G96" s="7" t="str">
        <f>VLOOKUP(A96,[2]dvojboj!$A$6:$M$125,10,FALSE)</f>
        <v>Přerov</v>
      </c>
      <c r="H96" s="8">
        <f>VLOOKUP(A96,[2]dvojboj!$A$6:$M$125,11,FALSE)</f>
        <v>99.99</v>
      </c>
      <c r="I96" s="8">
        <f>VLOOKUP(A96,[2]dvojboj!$A$6:$M$125,12,FALSE)</f>
        <v>99.99</v>
      </c>
      <c r="J96" s="8">
        <f>VLOOKUP(A96,[2]dvojboj!$A$6:$M$125,13,FALSE)</f>
        <v>99.99</v>
      </c>
    </row>
    <row r="97" spans="1:10" hidden="1">
      <c r="A97">
        <v>92</v>
      </c>
      <c r="B97" s="7">
        <f>VLOOKUP(A97,[2]dvojboj!$A$6:$M$125,3,FALSE)</f>
        <v>110</v>
      </c>
      <c r="C97" s="7" t="str">
        <f>VLOOKUP(A97,[2]dvojboj!$A$6:$M$125,5,FALSE)</f>
        <v/>
      </c>
      <c r="D97" s="7">
        <f>VLOOKUP(A97,[2]dvojboj!$A$6:$M$125,7,FALSE)</f>
        <v>36</v>
      </c>
      <c r="E97" s="7">
        <f>VLOOKUP(A97,[2]dvojboj!$A$6:$M$125,8,FALSE)</f>
        <v>53</v>
      </c>
      <c r="F97" s="7" t="str">
        <f>VLOOKUP(A97,[2]dvojboj!$A$6:$M$125,9,FALSE)</f>
        <v>Petr MIRVALD</v>
      </c>
      <c r="G97" s="7" t="str">
        <f>VLOOKUP(A97,[2]dvojboj!$A$6:$M$125,10,FALSE)</f>
        <v>Přerov</v>
      </c>
      <c r="H97" s="8">
        <f>VLOOKUP(A97,[2]dvojboj!$A$6:$M$125,11,FALSE)</f>
        <v>19.05</v>
      </c>
      <c r="I97" s="8">
        <f>VLOOKUP(A97,[2]dvojboj!$A$6:$M$125,12,FALSE)</f>
        <v>99.99</v>
      </c>
      <c r="J97" s="8">
        <f>VLOOKUP(A97,[2]dvojboj!$A$6:$M$125,13,FALSE)</f>
        <v>99.99</v>
      </c>
    </row>
    <row r="98" spans="1:10" hidden="1">
      <c r="A98">
        <v>93</v>
      </c>
      <c r="B98" s="7">
        <f>VLOOKUP(A98,[2]dvojboj!$A$6:$M$125,3,FALSE)</f>
        <v>110</v>
      </c>
      <c r="C98" s="7" t="str">
        <f>VLOOKUP(A98,[2]dvojboj!$A$6:$M$125,5,FALSE)</f>
        <v/>
      </c>
      <c r="D98" s="7">
        <f>VLOOKUP(A98,[2]dvojboj!$A$6:$M$125,7,FALSE)</f>
        <v>36</v>
      </c>
      <c r="E98" s="7">
        <f>VLOOKUP(A98,[2]dvojboj!$A$6:$M$125,8,FALSE)</f>
        <v>59</v>
      </c>
      <c r="F98" s="7" t="str">
        <f>VLOOKUP(A98,[2]dvojboj!$A$6:$M$125,9,FALSE)</f>
        <v>Zdeněk NAVRÁTIL</v>
      </c>
      <c r="G98" s="7" t="str">
        <f>VLOOKUP(A98,[2]dvojboj!$A$6:$M$125,10,FALSE)</f>
        <v>Přerov</v>
      </c>
      <c r="H98" s="8">
        <f>VLOOKUP(A98,[2]dvojboj!$A$6:$M$125,11,FALSE)</f>
        <v>99.99</v>
      </c>
      <c r="I98" s="8">
        <f>VLOOKUP(A98,[2]dvojboj!$A$6:$M$125,12,FALSE)</f>
        <v>18.62</v>
      </c>
      <c r="J98" s="8">
        <f>VLOOKUP(A98,[2]dvojboj!$A$6:$M$125,13,FALSE)</f>
        <v>99.99</v>
      </c>
    </row>
    <row r="99" spans="1:10" hidden="1">
      <c r="A99">
        <v>94</v>
      </c>
      <c r="B99" s="7">
        <f>VLOOKUP(A99,[2]dvojboj!$A$6:$M$125,3,FALSE)</f>
        <v>110</v>
      </c>
      <c r="C99" s="7">
        <f>VLOOKUP(A99,[2]dvojboj!$A$6:$M$125,5,FALSE)</f>
        <v>34</v>
      </c>
      <c r="D99" s="7" t="str">
        <f>VLOOKUP(A99,[2]dvojboj!$A$6:$M$125,7,FALSE)</f>
        <v/>
      </c>
      <c r="E99" s="7">
        <f>VLOOKUP(A99,[2]dvojboj!$A$6:$M$125,8,FALSE)</f>
        <v>62</v>
      </c>
      <c r="F99" s="7" t="str">
        <f>VLOOKUP(A99,[2]dvojboj!$A$6:$M$125,9,FALSE)</f>
        <v>Jiří DRÁPAL</v>
      </c>
      <c r="G99" s="7" t="str">
        <f>VLOOKUP(A99,[2]dvojboj!$A$6:$M$125,10,FALSE)</f>
        <v>Opava</v>
      </c>
      <c r="H99" s="8">
        <f>VLOOKUP(A99,[2]dvojboj!$A$6:$M$125,11,FALSE)</f>
        <v>99.99</v>
      </c>
      <c r="I99" s="8">
        <f>VLOOKUP(A99,[2]dvojboj!$A$6:$M$125,12,FALSE)</f>
        <v>22.56</v>
      </c>
      <c r="J99" s="8">
        <f>VLOOKUP(A99,[2]dvojboj!$A$6:$M$125,13,FALSE)</f>
        <v>99.99</v>
      </c>
    </row>
    <row r="100" spans="1:10" hidden="1">
      <c r="A100">
        <v>95</v>
      </c>
      <c r="B100" s="7">
        <f>VLOOKUP(A100,[2]dvojboj!$A$6:$M$125,3,FALSE)</f>
        <v>110</v>
      </c>
      <c r="C100" s="7">
        <f>VLOOKUP(A100,[2]dvojboj!$A$6:$M$125,5,FALSE)</f>
        <v>34</v>
      </c>
      <c r="D100" s="7" t="str">
        <f>VLOOKUP(A100,[2]dvojboj!$A$6:$M$125,7,FALSE)</f>
        <v/>
      </c>
      <c r="E100" s="7">
        <f>VLOOKUP(A100,[2]dvojboj!$A$6:$M$125,8,FALSE)</f>
        <v>65</v>
      </c>
      <c r="F100" s="7" t="str">
        <f>VLOOKUP(A100,[2]dvojboj!$A$6:$M$125,9,FALSE)</f>
        <v>Radomír KUBESA</v>
      </c>
      <c r="G100" s="7" t="str">
        <f>VLOOKUP(A100,[2]dvojboj!$A$6:$M$125,10,FALSE)</f>
        <v>Opava</v>
      </c>
      <c r="H100" s="8">
        <f>VLOOKUP(A100,[2]dvojboj!$A$6:$M$125,11,FALSE)</f>
        <v>20.89</v>
      </c>
      <c r="I100" s="8">
        <f>VLOOKUP(A100,[2]dvojboj!$A$6:$M$125,12,FALSE)</f>
        <v>99.99</v>
      </c>
      <c r="J100" s="8">
        <f>VLOOKUP(A100,[2]dvojboj!$A$6:$M$125,13,FALSE)</f>
        <v>99.99</v>
      </c>
    </row>
    <row r="101" spans="1:10" hidden="1">
      <c r="A101">
        <v>96</v>
      </c>
      <c r="B101" s="7">
        <f>VLOOKUP(A101,[2]dvojboj!$A$6:$M$125,3,FALSE)</f>
        <v>110</v>
      </c>
      <c r="C101" s="7">
        <f>VLOOKUP(A101,[2]dvojboj!$A$6:$M$125,5,FALSE)</f>
        <v>34</v>
      </c>
      <c r="D101" s="7" t="str">
        <f>VLOOKUP(A101,[2]dvojboj!$A$6:$M$125,7,FALSE)</f>
        <v/>
      </c>
      <c r="E101" s="7">
        <f>VLOOKUP(A101,[2]dvojboj!$A$6:$M$125,8,FALSE)</f>
        <v>66</v>
      </c>
      <c r="F101" s="7" t="str">
        <f>VLOOKUP(A101,[2]dvojboj!$A$6:$M$125,9,FALSE)</f>
        <v>Robin MALCHÁREK</v>
      </c>
      <c r="G101" s="7" t="str">
        <f>VLOOKUP(A101,[2]dvojboj!$A$6:$M$125,10,FALSE)</f>
        <v>Opava</v>
      </c>
      <c r="H101" s="8">
        <f>VLOOKUP(A101,[2]dvojboj!$A$6:$M$125,11,FALSE)</f>
        <v>19.71</v>
      </c>
      <c r="I101" s="8">
        <f>VLOOKUP(A101,[2]dvojboj!$A$6:$M$125,12,FALSE)</f>
        <v>99.99</v>
      </c>
      <c r="J101" s="8">
        <f>VLOOKUP(A101,[2]dvojboj!$A$6:$M$125,13,FALSE)</f>
        <v>99.99</v>
      </c>
    </row>
    <row r="102" spans="1:10" hidden="1">
      <c r="A102">
        <v>97</v>
      </c>
      <c r="B102" s="7">
        <f>VLOOKUP(A102,[2]dvojboj!$A$6:$M$125,3,FALSE)</f>
        <v>110</v>
      </c>
      <c r="C102" s="7">
        <f>VLOOKUP(A102,[2]dvojboj!$A$6:$M$125,5,FALSE)</f>
        <v>34</v>
      </c>
      <c r="D102" s="7" t="str">
        <f>VLOOKUP(A102,[2]dvojboj!$A$6:$M$125,7,FALSE)</f>
        <v/>
      </c>
      <c r="E102" s="7">
        <f>VLOOKUP(A102,[2]dvojboj!$A$6:$M$125,8,FALSE)</f>
        <v>69</v>
      </c>
      <c r="F102" s="7" t="str">
        <f>VLOOKUP(A102,[2]dvojboj!$A$6:$M$125,9,FALSE)</f>
        <v>Lukáš GLABASNIA</v>
      </c>
      <c r="G102" s="7" t="str">
        <f>VLOOKUP(A102,[2]dvojboj!$A$6:$M$125,10,FALSE)</f>
        <v>Opava</v>
      </c>
      <c r="H102" s="8">
        <f>VLOOKUP(A102,[2]dvojboj!$A$6:$M$125,11,FALSE)</f>
        <v>99.99</v>
      </c>
      <c r="I102" s="8">
        <f>VLOOKUP(A102,[2]dvojboj!$A$6:$M$125,12,FALSE)</f>
        <v>24.48</v>
      </c>
      <c r="J102" s="8">
        <f>VLOOKUP(A102,[2]dvojboj!$A$6:$M$125,13,FALSE)</f>
        <v>99.99</v>
      </c>
    </row>
    <row r="103" spans="1:10" hidden="1">
      <c r="A103">
        <v>98</v>
      </c>
      <c r="B103" s="7">
        <f>VLOOKUP(A103,[2]dvojboj!$A$6:$M$125,3,FALSE)</f>
        <v>110</v>
      </c>
      <c r="C103" s="7" t="str">
        <f>VLOOKUP(A103,[2]dvojboj!$A$6:$M$125,5,FALSE)</f>
        <v/>
      </c>
      <c r="D103" s="7">
        <f>VLOOKUP(A103,[2]dvojboj!$A$6:$M$125,7,FALSE)</f>
        <v>36</v>
      </c>
      <c r="E103" s="7">
        <f>VLOOKUP(A103,[2]dvojboj!$A$6:$M$125,8,FALSE)</f>
        <v>73</v>
      </c>
      <c r="F103" s="7" t="str">
        <f>VLOOKUP(A103,[2]dvojboj!$A$6:$M$125,9,FALSE)</f>
        <v>Roman GROSIČ</v>
      </c>
      <c r="G103" s="7" t="str">
        <f>VLOOKUP(A103,[2]dvojboj!$A$6:$M$125,10,FALSE)</f>
        <v>Jeseník</v>
      </c>
      <c r="H103" s="8">
        <f>VLOOKUP(A103,[2]dvojboj!$A$6:$M$125,11,FALSE)</f>
        <v>99.99</v>
      </c>
      <c r="I103" s="8">
        <f>VLOOKUP(A103,[2]dvojboj!$A$6:$M$125,12,FALSE)</f>
        <v>40.58</v>
      </c>
      <c r="J103" s="8">
        <f>VLOOKUP(A103,[2]dvojboj!$A$6:$M$125,13,FALSE)</f>
        <v>99.99</v>
      </c>
    </row>
    <row r="104" spans="1:10" hidden="1">
      <c r="A104">
        <v>99</v>
      </c>
      <c r="B104" s="7">
        <f>VLOOKUP(A104,[2]dvojboj!$A$6:$M$125,3,FALSE)</f>
        <v>110</v>
      </c>
      <c r="C104" s="7" t="str">
        <f>VLOOKUP(A104,[2]dvojboj!$A$6:$M$125,5,FALSE)</f>
        <v/>
      </c>
      <c r="D104" s="7">
        <f>VLOOKUP(A104,[2]dvojboj!$A$6:$M$125,7,FALSE)</f>
        <v>36</v>
      </c>
      <c r="E104" s="7">
        <f>VLOOKUP(A104,[2]dvojboj!$A$6:$M$125,8,FALSE)</f>
        <v>75</v>
      </c>
      <c r="F104" s="7" t="str">
        <f>VLOOKUP(A104,[2]dvojboj!$A$6:$M$125,9,FALSE)</f>
        <v>Marek ZÁHORSKÝ</v>
      </c>
      <c r="G104" s="7" t="str">
        <f>VLOOKUP(A104,[2]dvojboj!$A$6:$M$125,10,FALSE)</f>
        <v>Jeseník</v>
      </c>
      <c r="H104" s="8">
        <f>VLOOKUP(A104,[2]dvojboj!$A$6:$M$125,11,FALSE)</f>
        <v>99.99</v>
      </c>
      <c r="I104" s="8">
        <f>VLOOKUP(A104,[2]dvojboj!$A$6:$M$125,12,FALSE)</f>
        <v>36.659999999999997</v>
      </c>
      <c r="J104" s="8">
        <f>VLOOKUP(A104,[2]dvojboj!$A$6:$M$125,13,FALSE)</f>
        <v>99.99</v>
      </c>
    </row>
    <row r="105" spans="1:10" hidden="1">
      <c r="A105">
        <v>100</v>
      </c>
      <c r="B105" s="7">
        <f>VLOOKUP(A105,[2]dvojboj!$A$6:$M$125,3,FALSE)</f>
        <v>110</v>
      </c>
      <c r="C105" s="7" t="str">
        <f>VLOOKUP(A105,[2]dvojboj!$A$6:$M$125,5,FALSE)</f>
        <v/>
      </c>
      <c r="D105" s="7">
        <f>VLOOKUP(A105,[2]dvojboj!$A$6:$M$125,7,FALSE)</f>
        <v>36</v>
      </c>
      <c r="E105" s="7">
        <f>VLOOKUP(A105,[2]dvojboj!$A$6:$M$125,8,FALSE)</f>
        <v>76</v>
      </c>
      <c r="F105" s="7" t="str">
        <f>VLOOKUP(A105,[2]dvojboj!$A$6:$M$125,9,FALSE)</f>
        <v>Milan SMATANA</v>
      </c>
      <c r="G105" s="7" t="str">
        <f>VLOOKUP(A105,[2]dvojboj!$A$6:$M$125,10,FALSE)</f>
        <v>Jeseník</v>
      </c>
      <c r="H105" s="8">
        <f>VLOOKUP(A105,[2]dvojboj!$A$6:$M$125,11,FALSE)</f>
        <v>99.99</v>
      </c>
      <c r="I105" s="8">
        <f>VLOOKUP(A105,[2]dvojboj!$A$6:$M$125,12,FALSE)</f>
        <v>32.53</v>
      </c>
      <c r="J105" s="8">
        <f>VLOOKUP(A105,[2]dvojboj!$A$6:$M$125,13,FALSE)</f>
        <v>99.99</v>
      </c>
    </row>
    <row r="106" spans="1:10" hidden="1">
      <c r="A106">
        <v>101</v>
      </c>
      <c r="B106" s="7">
        <f>VLOOKUP(A106,[2]dvojboj!$A$6:$M$125,3,FALSE)</f>
        <v>110</v>
      </c>
      <c r="C106" s="7" t="str">
        <f>VLOOKUP(A106,[2]dvojboj!$A$6:$M$125,5,FALSE)</f>
        <v/>
      </c>
      <c r="D106" s="7">
        <f>VLOOKUP(A106,[2]dvojboj!$A$6:$M$125,7,FALSE)</f>
        <v>36</v>
      </c>
      <c r="E106" s="7">
        <f>VLOOKUP(A106,[2]dvojboj!$A$6:$M$125,8,FALSE)</f>
        <v>77</v>
      </c>
      <c r="F106" s="7" t="str">
        <f>VLOOKUP(A106,[2]dvojboj!$A$6:$M$125,9,FALSE)</f>
        <v>Martin DISTLER</v>
      </c>
      <c r="G106" s="7" t="str">
        <f>VLOOKUP(A106,[2]dvojboj!$A$6:$M$125,10,FALSE)</f>
        <v>Jeseník</v>
      </c>
      <c r="H106" s="8">
        <f>VLOOKUP(A106,[2]dvojboj!$A$6:$M$125,11,FALSE)</f>
        <v>99.99</v>
      </c>
      <c r="I106" s="8">
        <f>VLOOKUP(A106,[2]dvojboj!$A$6:$M$125,12,FALSE)</f>
        <v>99.99</v>
      </c>
      <c r="J106" s="8">
        <f>VLOOKUP(A106,[2]dvojboj!$A$6:$M$125,13,FALSE)</f>
        <v>99.99</v>
      </c>
    </row>
    <row r="107" spans="1:10" hidden="1">
      <c r="A107">
        <v>102</v>
      </c>
      <c r="B107" s="7">
        <f>VLOOKUP(A107,[2]dvojboj!$A$6:$M$125,3,FALSE)</f>
        <v>110</v>
      </c>
      <c r="C107" s="7" t="str">
        <f>VLOOKUP(A107,[2]dvojboj!$A$6:$M$125,5,FALSE)</f>
        <v/>
      </c>
      <c r="D107" s="7">
        <f>VLOOKUP(A107,[2]dvojboj!$A$6:$M$125,7,FALSE)</f>
        <v>36</v>
      </c>
      <c r="E107" s="7">
        <f>VLOOKUP(A107,[2]dvojboj!$A$6:$M$125,8,FALSE)</f>
        <v>78</v>
      </c>
      <c r="F107" s="7" t="str">
        <f>VLOOKUP(A107,[2]dvojboj!$A$6:$M$125,9,FALSE)</f>
        <v>Martin SUROVÝCH</v>
      </c>
      <c r="G107" s="7" t="str">
        <f>VLOOKUP(A107,[2]dvojboj!$A$6:$M$125,10,FALSE)</f>
        <v>Jeseník</v>
      </c>
      <c r="H107" s="8">
        <f>VLOOKUP(A107,[2]dvojboj!$A$6:$M$125,11,FALSE)</f>
        <v>99.99</v>
      </c>
      <c r="I107" s="8">
        <f>VLOOKUP(A107,[2]dvojboj!$A$6:$M$125,12,FALSE)</f>
        <v>99.99</v>
      </c>
      <c r="J107" s="8">
        <f>VLOOKUP(A107,[2]dvojboj!$A$6:$M$125,13,FALSE)</f>
        <v>99.99</v>
      </c>
    </row>
    <row r="108" spans="1:10" hidden="1">
      <c r="A108">
        <v>103</v>
      </c>
      <c r="B108" s="7">
        <f>VLOOKUP(A108,[2]dvojboj!$A$6:$M$125,3,FALSE)</f>
        <v>110</v>
      </c>
      <c r="C108" s="7" t="str">
        <f>VLOOKUP(A108,[2]dvojboj!$A$6:$M$125,5,FALSE)</f>
        <v/>
      </c>
      <c r="D108" s="7">
        <f>VLOOKUP(A108,[2]dvojboj!$A$6:$M$125,7,FALSE)</f>
        <v>36</v>
      </c>
      <c r="E108" s="7">
        <f>VLOOKUP(A108,[2]dvojboj!$A$6:$M$125,8,FALSE)</f>
        <v>79</v>
      </c>
      <c r="F108" s="7" t="str">
        <f>VLOOKUP(A108,[2]dvojboj!$A$6:$M$125,9,FALSE)</f>
        <v>Martin TONHAUSER</v>
      </c>
      <c r="G108" s="7" t="str">
        <f>VLOOKUP(A108,[2]dvojboj!$A$6:$M$125,10,FALSE)</f>
        <v>Jeseník</v>
      </c>
      <c r="H108" s="8">
        <f>VLOOKUP(A108,[2]dvojboj!$A$6:$M$125,11,FALSE)</f>
        <v>99.99</v>
      </c>
      <c r="I108" s="8">
        <f>VLOOKUP(A108,[2]dvojboj!$A$6:$M$125,12,FALSE)</f>
        <v>33.42</v>
      </c>
      <c r="J108" s="8">
        <f>VLOOKUP(A108,[2]dvojboj!$A$6:$M$125,13,FALSE)</f>
        <v>99.99</v>
      </c>
    </row>
    <row r="109" spans="1:10" hidden="1">
      <c r="A109">
        <v>104</v>
      </c>
      <c r="B109" s="7">
        <f>VLOOKUP(A109,[2]dvojboj!$A$6:$M$125,3,FALSE)</f>
        <v>110</v>
      </c>
      <c r="C109" s="7" t="str">
        <f>VLOOKUP(A109,[2]dvojboj!$A$6:$M$125,5,FALSE)</f>
        <v/>
      </c>
      <c r="D109" s="7">
        <f>VLOOKUP(A109,[2]dvojboj!$A$6:$M$125,7,FALSE)</f>
        <v>36</v>
      </c>
      <c r="E109" s="7">
        <f>VLOOKUP(A109,[2]dvojboj!$A$6:$M$125,8,FALSE)</f>
        <v>80</v>
      </c>
      <c r="F109" s="7" t="str">
        <f>VLOOKUP(A109,[2]dvojboj!$A$6:$M$125,9,FALSE)</f>
        <v>Tomáš WADEL</v>
      </c>
      <c r="G109" s="7" t="str">
        <f>VLOOKUP(A109,[2]dvojboj!$A$6:$M$125,10,FALSE)</f>
        <v>Jeseník</v>
      </c>
      <c r="H109" s="8">
        <f>VLOOKUP(A109,[2]dvojboj!$A$6:$M$125,11,FALSE)</f>
        <v>99.99</v>
      </c>
      <c r="I109" s="8">
        <f>VLOOKUP(A109,[2]dvojboj!$A$6:$M$125,12,FALSE)</f>
        <v>37.67</v>
      </c>
      <c r="J109" s="8">
        <f>VLOOKUP(A109,[2]dvojboj!$A$6:$M$125,13,FALSE)</f>
        <v>99.99</v>
      </c>
    </row>
    <row r="110" spans="1:10" hidden="1">
      <c r="A110">
        <v>105</v>
      </c>
      <c r="B110" s="7">
        <f>VLOOKUP(A110,[2]dvojboj!$A$6:$M$125,3,FALSE)</f>
        <v>110</v>
      </c>
      <c r="C110" s="7">
        <f>VLOOKUP(A110,[2]dvojboj!$A$6:$M$125,5,FALSE)</f>
        <v>34</v>
      </c>
      <c r="D110" s="7" t="str">
        <f>VLOOKUP(A110,[2]dvojboj!$A$6:$M$125,7,FALSE)</f>
        <v/>
      </c>
      <c r="E110" s="7">
        <f>VLOOKUP(A110,[2]dvojboj!$A$6:$M$125,8,FALSE)</f>
        <v>85</v>
      </c>
      <c r="F110" s="7" t="str">
        <f>VLOOKUP(A110,[2]dvojboj!$A$6:$M$125,9,FALSE)</f>
        <v>Patrik JEDLIČKA</v>
      </c>
      <c r="G110" s="7" t="str">
        <f>VLOOKUP(A110,[2]dvojboj!$A$6:$M$125,10,FALSE)</f>
        <v>Nový Jičín</v>
      </c>
      <c r="H110" s="8">
        <f>VLOOKUP(A110,[2]dvojboj!$A$6:$M$125,11,FALSE)</f>
        <v>23.39</v>
      </c>
      <c r="I110" s="8">
        <f>VLOOKUP(A110,[2]dvojboj!$A$6:$M$125,12,FALSE)</f>
        <v>99.99</v>
      </c>
      <c r="J110" s="8">
        <f>VLOOKUP(A110,[2]dvojboj!$A$6:$M$125,13,FALSE)</f>
        <v>99.99</v>
      </c>
    </row>
    <row r="111" spans="1:10" hidden="1">
      <c r="A111">
        <v>106</v>
      </c>
      <c r="B111" s="7">
        <f>VLOOKUP(A111,[2]dvojboj!$A$6:$M$125,3,FALSE)</f>
        <v>110</v>
      </c>
      <c r="C111" s="7">
        <f>VLOOKUP(A111,[2]dvojboj!$A$6:$M$125,5,FALSE)</f>
        <v>34</v>
      </c>
      <c r="D111" s="7" t="str">
        <f>VLOOKUP(A111,[2]dvojboj!$A$6:$M$125,7,FALSE)</f>
        <v/>
      </c>
      <c r="E111" s="7">
        <f>VLOOKUP(A111,[2]dvojboj!$A$6:$M$125,8,FALSE)</f>
        <v>88</v>
      </c>
      <c r="F111" s="7" t="str">
        <f>VLOOKUP(A111,[2]dvojboj!$A$6:$M$125,9,FALSE)</f>
        <v>Pavel KROUPA</v>
      </c>
      <c r="G111" s="7" t="str">
        <f>VLOOKUP(A111,[2]dvojboj!$A$6:$M$125,10,FALSE)</f>
        <v>Nový Jičín</v>
      </c>
      <c r="H111" s="8">
        <f>VLOOKUP(A111,[2]dvojboj!$A$6:$M$125,11,FALSE)</f>
        <v>99.99</v>
      </c>
      <c r="I111" s="8">
        <f>VLOOKUP(A111,[2]dvojboj!$A$6:$M$125,12,FALSE)</f>
        <v>22.83</v>
      </c>
      <c r="J111" s="8">
        <f>VLOOKUP(A111,[2]dvojboj!$A$6:$M$125,13,FALSE)</f>
        <v>99.99</v>
      </c>
    </row>
    <row r="112" spans="1:10" hidden="1">
      <c r="A112">
        <v>107</v>
      </c>
      <c r="B112" s="7">
        <f>VLOOKUP(A112,[2]dvojboj!$A$6:$M$125,3,FALSE)</f>
        <v>110</v>
      </c>
      <c r="C112" s="7">
        <f>VLOOKUP(A112,[2]dvojboj!$A$6:$M$125,5,FALSE)</f>
        <v>34</v>
      </c>
      <c r="D112" s="7" t="str">
        <f>VLOOKUP(A112,[2]dvojboj!$A$6:$M$125,7,FALSE)</f>
        <v/>
      </c>
      <c r="E112" s="7">
        <f>VLOOKUP(A112,[2]dvojboj!$A$6:$M$125,8,FALSE)</f>
        <v>89</v>
      </c>
      <c r="F112" s="7" t="str">
        <f>VLOOKUP(A112,[2]dvojboj!$A$6:$M$125,9,FALSE)</f>
        <v>Petr FIURÁŠEK</v>
      </c>
      <c r="G112" s="7" t="str">
        <f>VLOOKUP(A112,[2]dvojboj!$A$6:$M$125,10,FALSE)</f>
        <v>Nový Jičín</v>
      </c>
      <c r="H112" s="8">
        <f>VLOOKUP(A112,[2]dvojboj!$A$6:$M$125,11,FALSE)</f>
        <v>99.99</v>
      </c>
      <c r="I112" s="8">
        <f>VLOOKUP(A112,[2]dvojboj!$A$6:$M$125,12,FALSE)</f>
        <v>24.93</v>
      </c>
      <c r="J112" s="8">
        <f>VLOOKUP(A112,[2]dvojboj!$A$6:$M$125,13,FALSE)</f>
        <v>99.99</v>
      </c>
    </row>
    <row r="113" spans="1:10" hidden="1">
      <c r="A113">
        <v>108</v>
      </c>
      <c r="B113" s="7">
        <f>VLOOKUP(A113,[2]dvojboj!$A$6:$M$125,3,FALSE)</f>
        <v>110</v>
      </c>
      <c r="C113" s="7">
        <f>VLOOKUP(A113,[2]dvojboj!$A$6:$M$125,5,FALSE)</f>
        <v>34</v>
      </c>
      <c r="D113" s="7" t="str">
        <f>VLOOKUP(A113,[2]dvojboj!$A$6:$M$125,7,FALSE)</f>
        <v/>
      </c>
      <c r="E113" s="7">
        <f>VLOOKUP(A113,[2]dvojboj!$A$6:$M$125,8,FALSE)</f>
        <v>90</v>
      </c>
      <c r="F113" s="7" t="str">
        <f>VLOOKUP(A113,[2]dvojboj!$A$6:$M$125,9,FALSE)</f>
        <v>Jiří ŠEVČÍK</v>
      </c>
      <c r="G113" s="7" t="str">
        <f>VLOOKUP(A113,[2]dvojboj!$A$6:$M$125,10,FALSE)</f>
        <v>Nový Jičín</v>
      </c>
      <c r="H113" s="8">
        <f>VLOOKUP(A113,[2]dvojboj!$A$6:$M$125,11,FALSE)</f>
        <v>21.88</v>
      </c>
      <c r="I113" s="8">
        <f>VLOOKUP(A113,[2]dvojboj!$A$6:$M$125,12,FALSE)</f>
        <v>99.99</v>
      </c>
      <c r="J113" s="8">
        <f>VLOOKUP(A113,[2]dvojboj!$A$6:$M$125,13,FALSE)</f>
        <v>99.99</v>
      </c>
    </row>
    <row r="114" spans="1:10" hidden="1">
      <c r="A114">
        <v>109</v>
      </c>
      <c r="B114" s="7">
        <f>VLOOKUP(A114,[2]dvojboj!$A$6:$M$125,3,FALSE)</f>
        <v>110</v>
      </c>
      <c r="C114" s="7" t="str">
        <f>VLOOKUP(A114,[2]dvojboj!$A$6:$M$125,5,FALSE)</f>
        <v/>
      </c>
      <c r="D114" s="7">
        <f>VLOOKUP(A114,[2]dvojboj!$A$6:$M$125,7,FALSE)</f>
        <v>36</v>
      </c>
      <c r="E114" s="7">
        <f>VLOOKUP(A114,[2]dvojboj!$A$6:$M$125,8,FALSE)</f>
        <v>96</v>
      </c>
      <c r="F114" s="7" t="str">
        <f>VLOOKUP(A114,[2]dvojboj!$A$6:$M$125,9,FALSE)</f>
        <v>David OCHMAN</v>
      </c>
      <c r="G114" s="7" t="str">
        <f>VLOOKUP(A114,[2]dvojboj!$A$6:$M$125,10,FALSE)</f>
        <v>Prostějov</v>
      </c>
      <c r="H114" s="8">
        <f>VLOOKUP(A114,[2]dvojboj!$A$6:$M$125,11,FALSE)</f>
        <v>20.54</v>
      </c>
      <c r="I114" s="8">
        <f>VLOOKUP(A114,[2]dvojboj!$A$6:$M$125,12,FALSE)</f>
        <v>99.99</v>
      </c>
      <c r="J114" s="8">
        <f>VLOOKUP(A114,[2]dvojboj!$A$6:$M$125,13,FALSE)</f>
        <v>99.99</v>
      </c>
    </row>
    <row r="115" spans="1:10" hidden="1">
      <c r="A115">
        <v>110</v>
      </c>
      <c r="B115" s="7">
        <f>VLOOKUP(A115,[2]dvojboj!$A$6:$M$125,3,FALSE)</f>
        <v>110</v>
      </c>
      <c r="C115" s="7" t="str">
        <f>VLOOKUP(A115,[2]dvojboj!$A$6:$M$125,5,FALSE)</f>
        <v/>
      </c>
      <c r="D115" s="7">
        <f>VLOOKUP(A115,[2]dvojboj!$A$6:$M$125,7,FALSE)</f>
        <v>36</v>
      </c>
      <c r="E115" s="7">
        <f>VLOOKUP(A115,[2]dvojboj!$A$6:$M$125,8,FALSE)</f>
        <v>97</v>
      </c>
      <c r="F115" s="7" t="str">
        <f>VLOOKUP(A115,[2]dvojboj!$A$6:$M$125,9,FALSE)</f>
        <v>Petr OŠLEJŠEK</v>
      </c>
      <c r="G115" s="7" t="str">
        <f>VLOOKUP(A115,[2]dvojboj!$A$6:$M$125,10,FALSE)</f>
        <v>Prostějov</v>
      </c>
      <c r="H115" s="8">
        <f>VLOOKUP(A115,[2]dvojboj!$A$6:$M$125,11,FALSE)</f>
        <v>99.99</v>
      </c>
      <c r="I115" s="8">
        <f>VLOOKUP(A115,[2]dvojboj!$A$6:$M$125,12,FALSE)</f>
        <v>39.049999999999997</v>
      </c>
      <c r="J115" s="8">
        <f>VLOOKUP(A115,[2]dvojboj!$A$6:$M$125,13,FALSE)</f>
        <v>99.99</v>
      </c>
    </row>
    <row r="116" spans="1:10" hidden="1">
      <c r="A116">
        <v>111</v>
      </c>
      <c r="B116" s="7">
        <f>VLOOKUP(A116,[2]dvojboj!$A$6:$M$125,3,FALSE)</f>
        <v>110</v>
      </c>
      <c r="C116" s="7" t="str">
        <f>VLOOKUP(A116,[2]dvojboj!$A$6:$M$125,5,FALSE)</f>
        <v/>
      </c>
      <c r="D116" s="7">
        <f>VLOOKUP(A116,[2]dvojboj!$A$6:$M$125,7,FALSE)</f>
        <v>36</v>
      </c>
      <c r="E116" s="7">
        <f>VLOOKUP(A116,[2]dvojboj!$A$6:$M$125,8,FALSE)</f>
        <v>99</v>
      </c>
      <c r="F116" s="7" t="str">
        <f>VLOOKUP(A116,[2]dvojboj!$A$6:$M$125,9,FALSE)</f>
        <v>Robert JURÁK</v>
      </c>
      <c r="G116" s="7" t="str">
        <f>VLOOKUP(A116,[2]dvojboj!$A$6:$M$125,10,FALSE)</f>
        <v>Prostějov</v>
      </c>
      <c r="H116" s="8">
        <f>VLOOKUP(A116,[2]dvojboj!$A$6:$M$125,11,FALSE)</f>
        <v>99.99</v>
      </c>
      <c r="I116" s="8">
        <f>VLOOKUP(A116,[2]dvojboj!$A$6:$M$125,12,FALSE)</f>
        <v>47.08</v>
      </c>
      <c r="J116" s="8">
        <f>VLOOKUP(A116,[2]dvojboj!$A$6:$M$125,13,FALSE)</f>
        <v>99.99</v>
      </c>
    </row>
    <row r="117" spans="1:10" hidden="1">
      <c r="A117">
        <v>112</v>
      </c>
      <c r="B117" s="7">
        <f>VLOOKUP(A117,[2]dvojboj!$A$6:$M$125,3,FALSE)</f>
        <v>110</v>
      </c>
      <c r="C117" s="7" t="str">
        <f>VLOOKUP(A117,[2]dvojboj!$A$6:$M$125,5,FALSE)</f>
        <v/>
      </c>
      <c r="D117" s="7">
        <f>VLOOKUP(A117,[2]dvojboj!$A$6:$M$125,7,FALSE)</f>
        <v>36</v>
      </c>
      <c r="E117" s="7">
        <f>VLOOKUP(A117,[2]dvojboj!$A$6:$M$125,8,FALSE)</f>
        <v>100</v>
      </c>
      <c r="F117" s="7" t="str">
        <f>VLOOKUP(A117,[2]dvojboj!$A$6:$M$125,9,FALSE)</f>
        <v>Radim LUKÁŠ</v>
      </c>
      <c r="G117" s="7" t="str">
        <f>VLOOKUP(A117,[2]dvojboj!$A$6:$M$125,10,FALSE)</f>
        <v>Prostějov</v>
      </c>
      <c r="H117" s="8">
        <f>VLOOKUP(A117,[2]dvojboj!$A$6:$M$125,11,FALSE)</f>
        <v>99.99</v>
      </c>
      <c r="I117" s="8">
        <f>VLOOKUP(A117,[2]dvojboj!$A$6:$M$125,12,FALSE)</f>
        <v>99.99</v>
      </c>
      <c r="J117" s="8">
        <f>VLOOKUP(A117,[2]dvojboj!$A$6:$M$125,13,FALSE)</f>
        <v>99.99</v>
      </c>
    </row>
    <row r="118" spans="1:10" hidden="1">
      <c r="A118">
        <v>113</v>
      </c>
      <c r="B118" s="7">
        <f>VLOOKUP(A118,[2]dvojboj!$A$6:$M$125,3,FALSE)</f>
        <v>110</v>
      </c>
      <c r="C118" s="7">
        <f>VLOOKUP(A118,[2]dvojboj!$A$6:$M$125,5,FALSE)</f>
        <v>34</v>
      </c>
      <c r="D118" s="7" t="str">
        <f>VLOOKUP(A118,[2]dvojboj!$A$6:$M$125,7,FALSE)</f>
        <v/>
      </c>
      <c r="E118" s="7">
        <f>VLOOKUP(A118,[2]dvojboj!$A$6:$M$125,8,FALSE)</f>
        <v>102</v>
      </c>
      <c r="F118" s="7" t="str">
        <f>VLOOKUP(A118,[2]dvojboj!$A$6:$M$125,9,FALSE)</f>
        <v>Radim JUŘENA</v>
      </c>
      <c r="G118" s="7" t="str">
        <f>VLOOKUP(A118,[2]dvojboj!$A$6:$M$125,10,FALSE)</f>
        <v>Ostrava</v>
      </c>
      <c r="H118" s="8">
        <f>VLOOKUP(A118,[2]dvojboj!$A$6:$M$125,11,FALSE)</f>
        <v>99.99</v>
      </c>
      <c r="I118" s="8">
        <f>VLOOKUP(A118,[2]dvojboj!$A$6:$M$125,12,FALSE)</f>
        <v>99.99</v>
      </c>
      <c r="J118" s="8">
        <f>VLOOKUP(A118,[2]dvojboj!$A$6:$M$125,13,FALSE)</f>
        <v>99.99</v>
      </c>
    </row>
    <row r="119" spans="1:10" hidden="1">
      <c r="A119">
        <v>114</v>
      </c>
      <c r="B119" s="7">
        <f>VLOOKUP(A119,[2]dvojboj!$A$6:$M$125,3,FALSE)</f>
        <v>110</v>
      </c>
      <c r="C119" s="7">
        <f>VLOOKUP(A119,[2]dvojboj!$A$6:$M$125,5,FALSE)</f>
        <v>34</v>
      </c>
      <c r="D119" s="7" t="str">
        <f>VLOOKUP(A119,[2]dvojboj!$A$6:$M$125,7,FALSE)</f>
        <v/>
      </c>
      <c r="E119" s="7">
        <f>VLOOKUP(A119,[2]dvojboj!$A$6:$M$125,8,FALSE)</f>
        <v>108</v>
      </c>
      <c r="F119" s="7" t="str">
        <f>VLOOKUP(A119,[2]dvojboj!$A$6:$M$125,9,FALSE)</f>
        <v>Milan ONDERKA</v>
      </c>
      <c r="G119" s="7" t="str">
        <f>VLOOKUP(A119,[2]dvojboj!$A$6:$M$125,10,FALSE)</f>
        <v>Ostrava</v>
      </c>
      <c r="H119" s="8">
        <f>VLOOKUP(A119,[2]dvojboj!$A$6:$M$125,11,FALSE)</f>
        <v>99.99</v>
      </c>
      <c r="I119" s="8">
        <f>VLOOKUP(A119,[2]dvojboj!$A$6:$M$125,12,FALSE)</f>
        <v>99.99</v>
      </c>
      <c r="J119" s="8">
        <f>VLOOKUP(A119,[2]dvojboj!$A$6:$M$125,13,FALSE)</f>
        <v>99.99</v>
      </c>
    </row>
    <row r="120" spans="1:10" hidden="1">
      <c r="A120">
        <v>115</v>
      </c>
      <c r="B120" s="7">
        <f>VLOOKUP(A120,[2]dvojboj!$A$6:$M$125,3,FALSE)</f>
        <v>110</v>
      </c>
      <c r="C120" s="7">
        <f>VLOOKUP(A120,[2]dvojboj!$A$6:$M$125,5,FALSE)</f>
        <v>34</v>
      </c>
      <c r="D120" s="7" t="str">
        <f>VLOOKUP(A120,[2]dvojboj!$A$6:$M$125,7,FALSE)</f>
        <v/>
      </c>
      <c r="E120" s="7">
        <f>VLOOKUP(A120,[2]dvojboj!$A$6:$M$125,8,FALSE)</f>
        <v>109</v>
      </c>
      <c r="F120" s="7" t="str">
        <f>VLOOKUP(A120,[2]dvojboj!$A$6:$M$125,9,FALSE)</f>
        <v>Tomáš MONSPORT</v>
      </c>
      <c r="G120" s="7" t="str">
        <f>VLOOKUP(A120,[2]dvojboj!$A$6:$M$125,10,FALSE)</f>
        <v>Ostrava</v>
      </c>
      <c r="H120" s="8">
        <f>VLOOKUP(A120,[2]dvojboj!$A$6:$M$125,11,FALSE)</f>
        <v>20.18</v>
      </c>
      <c r="I120" s="8">
        <f>VLOOKUP(A120,[2]dvojboj!$A$6:$M$125,12,FALSE)</f>
        <v>99.99</v>
      </c>
      <c r="J120" s="8">
        <f>VLOOKUP(A120,[2]dvojboj!$A$6:$M$125,13,FALSE)</f>
        <v>99.99</v>
      </c>
    </row>
    <row r="121" spans="1:10" hidden="1">
      <c r="A121">
        <v>116</v>
      </c>
      <c r="B121" s="7">
        <f>VLOOKUP(A121,[2]dvojboj!$A$6:$M$125,3,FALSE)</f>
        <v>110</v>
      </c>
      <c r="C121" s="7">
        <f>VLOOKUP(A121,[2]dvojboj!$A$6:$M$125,5,FALSE)</f>
        <v>34</v>
      </c>
      <c r="D121" s="7" t="str">
        <f>VLOOKUP(A121,[2]dvojboj!$A$6:$M$125,7,FALSE)</f>
        <v/>
      </c>
      <c r="E121" s="7">
        <f>VLOOKUP(A121,[2]dvojboj!$A$6:$M$125,8,FALSE)</f>
        <v>110</v>
      </c>
      <c r="F121" s="7" t="str">
        <f>VLOOKUP(A121,[2]dvojboj!$A$6:$M$125,9,FALSE)</f>
        <v>Jakub ARVAI</v>
      </c>
      <c r="G121" s="7" t="str">
        <f>VLOOKUP(A121,[2]dvojboj!$A$6:$M$125,10,FALSE)</f>
        <v>Ostrava</v>
      </c>
      <c r="H121" s="8">
        <f>VLOOKUP(A121,[2]dvojboj!$A$6:$M$125,11,FALSE)</f>
        <v>99.99</v>
      </c>
      <c r="I121" s="8">
        <f>VLOOKUP(A121,[2]dvojboj!$A$6:$M$125,12,FALSE)</f>
        <v>99.99</v>
      </c>
      <c r="J121" s="8">
        <f>VLOOKUP(A121,[2]dvojboj!$A$6:$M$125,13,FALSE)</f>
        <v>99.99</v>
      </c>
    </row>
    <row r="122" spans="1:10" hidden="1">
      <c r="A122">
        <v>117</v>
      </c>
      <c r="B122" s="7">
        <f>VLOOKUP(A122,[2]dvojboj!$A$6:$M$125,3,FALSE)</f>
        <v>110</v>
      </c>
      <c r="C122" s="7" t="str">
        <f>VLOOKUP(A122,[2]dvojboj!$A$6:$M$125,5,FALSE)</f>
        <v/>
      </c>
      <c r="D122" s="7" t="str">
        <f>VLOOKUP(A122,[2]dvojboj!$A$6:$M$125,7,FALSE)</f>
        <v xml:space="preserve"> </v>
      </c>
      <c r="E122" s="7">
        <f>VLOOKUP(A122,[2]dvojboj!$A$6:$M$125,8,FALSE)</f>
        <v>117</v>
      </c>
      <c r="F122" s="7" t="str">
        <f>VLOOKUP(A122,[2]dvojboj!$A$6:$M$125,9,FALSE)</f>
        <v>Nicusor DINU</v>
      </c>
      <c r="G122" s="7" t="str">
        <f>VLOOKUP(A122,[2]dvojboj!$A$6:$M$125,10,FALSE)</f>
        <v>Călărași</v>
      </c>
      <c r="H122" s="8">
        <f>VLOOKUP(A122,[2]dvojboj!$A$6:$M$125,11,FALSE)</f>
        <v>99.99</v>
      </c>
      <c r="I122" s="8">
        <f>VLOOKUP(A122,[2]dvojboj!$A$6:$M$125,12,FALSE)</f>
        <v>18.96</v>
      </c>
      <c r="J122" s="8">
        <f>VLOOKUP(A122,[2]dvojboj!$A$6:$M$125,13,FALSE)</f>
        <v>99.99</v>
      </c>
    </row>
    <row r="123" spans="1:10" hidden="1">
      <c r="A123">
        <v>118</v>
      </c>
      <c r="B123" s="7">
        <f>VLOOKUP(A123,[2]dvojboj!$A$6:$M$125,3,FALSE)</f>
        <v>110</v>
      </c>
      <c r="C123" s="7" t="str">
        <f>VLOOKUP(A123,[2]dvojboj!$A$6:$M$125,5,FALSE)</f>
        <v/>
      </c>
      <c r="D123" s="7" t="str">
        <f>VLOOKUP(A123,[2]dvojboj!$A$6:$M$125,7,FALSE)</f>
        <v xml:space="preserve"> </v>
      </c>
      <c r="E123" s="7">
        <f>VLOOKUP(A123,[2]dvojboj!$A$6:$M$125,8,FALSE)</f>
        <v>118</v>
      </c>
      <c r="F123" s="7" t="str">
        <f>VLOOKUP(A123,[2]dvojboj!$A$6:$M$125,9,FALSE)</f>
        <v>George MARTIN</v>
      </c>
      <c r="G123" s="7" t="str">
        <f>VLOOKUP(A123,[2]dvojboj!$A$6:$M$125,10,FALSE)</f>
        <v>Călărași</v>
      </c>
      <c r="H123" s="8">
        <f>VLOOKUP(A123,[2]dvojboj!$A$6:$M$125,11,FALSE)</f>
        <v>18.68</v>
      </c>
      <c r="I123" s="8">
        <f>VLOOKUP(A123,[2]dvojboj!$A$6:$M$125,12,FALSE)</f>
        <v>99.99</v>
      </c>
      <c r="J123" s="8">
        <f>VLOOKUP(A123,[2]dvojboj!$A$6:$M$125,13,FALSE)</f>
        <v>99.99</v>
      </c>
    </row>
    <row r="124" spans="1:10" hidden="1">
      <c r="A124">
        <v>119</v>
      </c>
      <c r="B124" s="7">
        <f>VLOOKUP(A124,[2]dvojboj!$A$6:$M$125,3,FALSE)</f>
        <v>110</v>
      </c>
      <c r="C124" s="7" t="str">
        <f>VLOOKUP(A124,[2]dvojboj!$A$6:$M$125,5,FALSE)</f>
        <v/>
      </c>
      <c r="D124" s="7" t="str">
        <f>VLOOKUP(A124,[2]dvojboj!$A$6:$M$125,7,FALSE)</f>
        <v xml:space="preserve"> </v>
      </c>
      <c r="E124" s="7">
        <f>VLOOKUP(A124,[2]dvojboj!$A$6:$M$125,8,FALSE)</f>
        <v>119</v>
      </c>
      <c r="F124" s="7" t="str">
        <f>VLOOKUP(A124,[2]dvojboj!$A$6:$M$125,9,FALSE)</f>
        <v>Bogdan Constantin STEFAN</v>
      </c>
      <c r="G124" s="7" t="str">
        <f>VLOOKUP(A124,[2]dvojboj!$A$6:$M$125,10,FALSE)</f>
        <v>Călărași</v>
      </c>
      <c r="H124" s="8">
        <f>VLOOKUP(A124,[2]dvojboj!$A$6:$M$125,11,FALSE)</f>
        <v>99.99</v>
      </c>
      <c r="I124" s="8">
        <f>VLOOKUP(A124,[2]dvojboj!$A$6:$M$125,12,FALSE)</f>
        <v>20.63</v>
      </c>
      <c r="J124" s="8">
        <f>VLOOKUP(A124,[2]dvojboj!$A$6:$M$125,13,FALSE)</f>
        <v>99.99</v>
      </c>
    </row>
    <row r="125" spans="1:10" hidden="1">
      <c r="A125">
        <v>120</v>
      </c>
      <c r="B125" s="7">
        <f>VLOOKUP(A125,[2]dvojboj!$A$6:$M$125,3,FALSE)</f>
        <v>110</v>
      </c>
      <c r="C125" s="7" t="str">
        <f>VLOOKUP(A125,[2]dvojboj!$A$6:$M$125,5,FALSE)</f>
        <v/>
      </c>
      <c r="D125" s="7" t="str">
        <f>VLOOKUP(A125,[2]dvojboj!$A$6:$M$125,7,FALSE)</f>
        <v xml:space="preserve"> </v>
      </c>
      <c r="E125" s="7">
        <f>VLOOKUP(A125,[2]dvojboj!$A$6:$M$125,8,FALSE)</f>
        <v>120</v>
      </c>
      <c r="F125" s="7" t="str">
        <f>VLOOKUP(A125,[2]dvojboj!$A$6:$M$125,9,FALSE)</f>
        <v>Stefanita POPESCU</v>
      </c>
      <c r="G125" s="7" t="str">
        <f>VLOOKUP(A125,[2]dvojboj!$A$6:$M$125,10,FALSE)</f>
        <v>Călărași</v>
      </c>
      <c r="H125" s="8">
        <f>VLOOKUP(A125,[2]dvojboj!$A$6:$M$125,11,FALSE)</f>
        <v>99.99</v>
      </c>
      <c r="I125" s="8">
        <f>VLOOKUP(A125,[2]dvojboj!$A$6:$M$125,12,FALSE)</f>
        <v>99.99</v>
      </c>
      <c r="J125" s="8">
        <f>VLOOKUP(A125,[2]dvojboj!$A$6:$M$125,13,FALSE)</f>
        <v>99.99</v>
      </c>
    </row>
  </sheetData>
  <autoFilter ref="B5:J115"/>
  <conditionalFormatting sqref="H6:J76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celkem</vt:lpstr>
      <vt:lpstr>útok</vt:lpstr>
      <vt:lpstr>štafeta</vt:lpstr>
      <vt:lpstr>100mV</vt:lpstr>
      <vt:lpstr>věžV</vt:lpstr>
      <vt:lpstr>dvojbojV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Helis</cp:lastModifiedBy>
  <cp:lastPrinted>2016-06-19T11:09:20Z</cp:lastPrinted>
  <dcterms:created xsi:type="dcterms:W3CDTF">2016-06-18T10:12:09Z</dcterms:created>
  <dcterms:modified xsi:type="dcterms:W3CDTF">2016-06-20T07:40:25Z</dcterms:modified>
</cp:coreProperties>
</file>